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mkova\Documents\_Projekty\_2022\15_22 Trnávka- Trnávka, km 5,140-6,004\rozpočet\"/>
    </mc:Choice>
  </mc:AlternateContent>
  <bookViews>
    <workbookView xWindow="0" yWindow="0" windowWidth="25200" windowHeight="11850" activeTab="1"/>
  </bookViews>
  <sheets>
    <sheet name="Rekapitulace stavby" sheetId="1" r:id="rId1"/>
    <sheet name="SO 01 - Odtěžení nánosů" sheetId="2" r:id="rId2"/>
    <sheet name="VON - Vedlejší a ostatní ..." sheetId="3" r:id="rId3"/>
  </sheets>
  <definedNames>
    <definedName name="_xlnm._FilterDatabase" localSheetId="1" hidden="1">'SO 01 - Odtěžení nánosů'!$C$119:$K$181</definedName>
    <definedName name="_xlnm._FilterDatabase" localSheetId="2" hidden="1">'VON - Vedlejší a ostatní ...'!$C$120:$K$154</definedName>
    <definedName name="_xlnm.Print_Titles" localSheetId="0">'Rekapitulace stavby'!$92:$92</definedName>
    <definedName name="_xlnm.Print_Titles" localSheetId="1">'SO 01 - Odtěžení nánosů'!$119:$119</definedName>
    <definedName name="_xlnm.Print_Titles" localSheetId="2">'VON - Vedlejší a ostatní ...'!$120:$120</definedName>
    <definedName name="_xlnm.Print_Area" localSheetId="0">'Rekapitulace stavby'!$D$4:$AO$76,'Rekapitulace stavby'!$C$82:$AQ$97</definedName>
    <definedName name="_xlnm.Print_Area" localSheetId="1">'SO 01 - Odtěžení nánosů'!$C$4:$J$76,'SO 01 - Odtěžení nánosů'!$C$82:$J$101,'SO 01 - Odtěžení nánosů'!$C$107:$K$181</definedName>
    <definedName name="_xlnm.Print_Area" localSheetId="2">'VON - Vedlejší a ostatní ...'!$C$4:$J$76,'VON - Vedlejší a ostatní ...'!$C$82:$J$102,'VON - Vedlejší a ostatní ...'!$C$108:$K$154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T135" i="3" s="1"/>
  <c r="R136" i="3"/>
  <c r="R135" i="3" s="1"/>
  <c r="P136" i="3"/>
  <c r="P135" i="3" s="1"/>
  <c r="BI130" i="3"/>
  <c r="BH130" i="3"/>
  <c r="BG130" i="3"/>
  <c r="BF130" i="3"/>
  <c r="T130" i="3"/>
  <c r="T129" i="3"/>
  <c r="R130" i="3"/>
  <c r="R129" i="3"/>
  <c r="P130" i="3"/>
  <c r="P129" i="3"/>
  <c r="BI124" i="3"/>
  <c r="BH124" i="3"/>
  <c r="BG124" i="3"/>
  <c r="BF124" i="3"/>
  <c r="T124" i="3"/>
  <c r="T123" i="3"/>
  <c r="R124" i="3"/>
  <c r="R123" i="3"/>
  <c r="P124" i="3"/>
  <c r="P123" i="3"/>
  <c r="J118" i="3"/>
  <c r="J117" i="3"/>
  <c r="F115" i="3"/>
  <c r="E113" i="3"/>
  <c r="J92" i="3"/>
  <c r="J91" i="3"/>
  <c r="F89" i="3"/>
  <c r="E87" i="3"/>
  <c r="J18" i="3"/>
  <c r="E18" i="3"/>
  <c r="F118" i="3" s="1"/>
  <c r="J17" i="3"/>
  <c r="J15" i="3"/>
  <c r="E15" i="3"/>
  <c r="F117" i="3" s="1"/>
  <c r="J14" i="3"/>
  <c r="J12" i="3"/>
  <c r="J115" i="3" s="1"/>
  <c r="E7" i="3"/>
  <c r="E111" i="3"/>
  <c r="J37" i="2"/>
  <c r="J36" i="2"/>
  <c r="AY95" i="1" s="1"/>
  <c r="J35" i="2"/>
  <c r="AX95" i="1"/>
  <c r="BI180" i="2"/>
  <c r="BH180" i="2"/>
  <c r="BG180" i="2"/>
  <c r="BF180" i="2"/>
  <c r="T180" i="2"/>
  <c r="T179" i="2" s="1"/>
  <c r="R180" i="2"/>
  <c r="R179" i="2"/>
  <c r="P180" i="2"/>
  <c r="P179" i="2" s="1"/>
  <c r="BI174" i="2"/>
  <c r="BH174" i="2"/>
  <c r="BG174" i="2"/>
  <c r="BF174" i="2"/>
  <c r="T174" i="2"/>
  <c r="T173" i="2"/>
  <c r="R174" i="2"/>
  <c r="R173" i="2" s="1"/>
  <c r="P174" i="2"/>
  <c r="P173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J117" i="2"/>
  <c r="J116" i="2"/>
  <c r="F114" i="2"/>
  <c r="E112" i="2"/>
  <c r="J92" i="2"/>
  <c r="J91" i="2"/>
  <c r="F89" i="2"/>
  <c r="E87" i="2"/>
  <c r="J18" i="2"/>
  <c r="E18" i="2"/>
  <c r="F117" i="2"/>
  <c r="J17" i="2"/>
  <c r="J15" i="2"/>
  <c r="E15" i="2"/>
  <c r="F116" i="2" s="1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J143" i="2"/>
  <c r="J159" i="2"/>
  <c r="J123" i="2"/>
  <c r="BK168" i="2"/>
  <c r="BK151" i="2"/>
  <c r="J128" i="2"/>
  <c r="BK150" i="3"/>
  <c r="BK136" i="3"/>
  <c r="BK140" i="3"/>
  <c r="J124" i="3"/>
  <c r="J151" i="2"/>
  <c r="BK156" i="2"/>
  <c r="BK180" i="2"/>
  <c r="J174" i="2"/>
  <c r="BK164" i="2"/>
  <c r="J147" i="2"/>
  <c r="BK123" i="2"/>
  <c r="BK146" i="3"/>
  <c r="BK130" i="3"/>
  <c r="J146" i="3"/>
  <c r="J156" i="2"/>
  <c r="J138" i="2"/>
  <c r="BK143" i="2"/>
  <c r="J180" i="2"/>
  <c r="J168" i="2"/>
  <c r="BK159" i="2"/>
  <c r="J133" i="2"/>
  <c r="J130" i="3"/>
  <c r="J140" i="3"/>
  <c r="BK124" i="3"/>
  <c r="J136" i="3"/>
  <c r="BK147" i="2"/>
  <c r="BK128" i="2"/>
  <c r="BK133" i="2"/>
  <c r="BK174" i="2"/>
  <c r="J164" i="2"/>
  <c r="BK138" i="2"/>
  <c r="AS94" i="1"/>
  <c r="J150" i="3"/>
  <c r="T122" i="2" l="1"/>
  <c r="T121" i="2"/>
  <c r="T120" i="2"/>
  <c r="BK145" i="3"/>
  <c r="J145" i="3" s="1"/>
  <c r="J101" i="3" s="1"/>
  <c r="P122" i="2"/>
  <c r="P121" i="2"/>
  <c r="P120" i="2" s="1"/>
  <c r="AU95" i="1" s="1"/>
  <c r="P145" i="3"/>
  <c r="P122" i="3"/>
  <c r="P121" i="3" s="1"/>
  <c r="AU96" i="1" s="1"/>
  <c r="R122" i="2"/>
  <c r="R121" i="2"/>
  <c r="R120" i="2" s="1"/>
  <c r="R145" i="3"/>
  <c r="R122" i="3"/>
  <c r="R121" i="3"/>
  <c r="BK122" i="2"/>
  <c r="J122" i="2"/>
  <c r="J98" i="2"/>
  <c r="T145" i="3"/>
  <c r="T122" i="3" s="1"/>
  <c r="T121" i="3" s="1"/>
  <c r="BK129" i="3"/>
  <c r="BK122" i="3" s="1"/>
  <c r="BK121" i="3" s="1"/>
  <c r="J121" i="3" s="1"/>
  <c r="J96" i="3" s="1"/>
  <c r="J129" i="3"/>
  <c r="J99" i="3" s="1"/>
  <c r="BK135" i="3"/>
  <c r="J135" i="3"/>
  <c r="J100" i="3"/>
  <c r="BK123" i="3"/>
  <c r="BK173" i="2"/>
  <c r="BK121" i="2" s="1"/>
  <c r="BK120" i="2" s="1"/>
  <c r="J120" i="2" s="1"/>
  <c r="J96" i="2" s="1"/>
  <c r="J173" i="2"/>
  <c r="J99" i="2"/>
  <c r="BK179" i="2"/>
  <c r="J179" i="2"/>
  <c r="J100" i="2"/>
  <c r="J89" i="3"/>
  <c r="BE136" i="3"/>
  <c r="F92" i="3"/>
  <c r="BE124" i="3"/>
  <c r="BE130" i="3"/>
  <c r="E85" i="3"/>
  <c r="F91" i="3"/>
  <c r="BE140" i="3"/>
  <c r="BE146" i="3"/>
  <c r="BE150" i="3"/>
  <c r="F91" i="2"/>
  <c r="E110" i="2"/>
  <c r="J114" i="2"/>
  <c r="BE133" i="2"/>
  <c r="BE143" i="2"/>
  <c r="BE147" i="2"/>
  <c r="BE151" i="2"/>
  <c r="BE156" i="2"/>
  <c r="BE159" i="2"/>
  <c r="BE164" i="2"/>
  <c r="BE168" i="2"/>
  <c r="BE174" i="2"/>
  <c r="BE180" i="2"/>
  <c r="BE128" i="2"/>
  <c r="F92" i="2"/>
  <c r="BE123" i="2"/>
  <c r="BE138" i="2"/>
  <c r="F34" i="2"/>
  <c r="BA95" i="1"/>
  <c r="F35" i="2"/>
  <c r="BB95" i="1"/>
  <c r="F36" i="2"/>
  <c r="BC95" i="1"/>
  <c r="J34" i="3"/>
  <c r="AW96" i="1"/>
  <c r="F37" i="3"/>
  <c r="BD96" i="1"/>
  <c r="F37" i="2"/>
  <c r="BD95" i="1"/>
  <c r="F35" i="3"/>
  <c r="BB96" i="1"/>
  <c r="J34" i="2"/>
  <c r="AW95" i="1"/>
  <c r="F34" i="3"/>
  <c r="BA96" i="1"/>
  <c r="F36" i="3"/>
  <c r="BC96" i="1"/>
  <c r="J122" i="3" l="1"/>
  <c r="J97" i="3"/>
  <c r="J123" i="3"/>
  <c r="J98" i="3"/>
  <c r="J121" i="2"/>
  <c r="J97" i="2"/>
  <c r="J30" i="3"/>
  <c r="AG96" i="1"/>
  <c r="AU94" i="1"/>
  <c r="F33" i="2"/>
  <c r="AZ95" i="1"/>
  <c r="BC94" i="1"/>
  <c r="AY94" i="1" s="1"/>
  <c r="F33" i="3"/>
  <c r="AZ96" i="1"/>
  <c r="J33" i="2"/>
  <c r="AV95" i="1" s="1"/>
  <c r="AT95" i="1" s="1"/>
  <c r="J30" i="2"/>
  <c r="AG95" i="1"/>
  <c r="AG94" i="1" s="1"/>
  <c r="AK26" i="1" s="1"/>
  <c r="BD94" i="1"/>
  <c r="W33" i="1"/>
  <c r="BA94" i="1"/>
  <c r="W30" i="1"/>
  <c r="BB94" i="1"/>
  <c r="W31" i="1"/>
  <c r="J33" i="3"/>
  <c r="AV96" i="1"/>
  <c r="AT96" i="1"/>
  <c r="AN96" i="1"/>
  <c r="AN95" i="1" l="1"/>
  <c r="J39" i="3"/>
  <c r="J39" i="2"/>
  <c r="AZ94" i="1"/>
  <c r="W29" i="1" s="1"/>
  <c r="W32" i="1"/>
  <c r="AW94" i="1"/>
  <c r="AK30" i="1" s="1"/>
  <c r="AX94" i="1"/>
  <c r="AV94" i="1" l="1"/>
  <c r="AK29" i="1"/>
  <c r="AK35" i="1"/>
  <c r="AT94" i="1" l="1"/>
  <c r="AN94" i="1"/>
</calcChain>
</file>

<file path=xl/sharedStrings.xml><?xml version="1.0" encoding="utf-8"?>
<sst xmlns="http://schemas.openxmlformats.org/spreadsheetml/2006/main" count="1144" uniqueCount="251">
  <si>
    <t>Export Komplet</t>
  </si>
  <si>
    <t/>
  </si>
  <si>
    <t>2.0</t>
  </si>
  <si>
    <t>ZAMOK</t>
  </si>
  <si>
    <t>False</t>
  </si>
  <si>
    <t>{3c54272e-0084-496d-970c-01c4dc654bfb}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</si>
  <si>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</si>
  <si>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</si>
  <si>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</si>
  <si>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</si>
  <si>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</si>
  <si>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</si>
  <si>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</si>
  <si>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</si>
  <si>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</si>
  <si>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</si>
  <si>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</si>
  <si>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Trnávka - Trnávka, km 5,140 - 6,004</t>
  </si>
  <si>
    <t>KSO:</t>
  </si>
  <si>
    <t>CC-CZ:</t>
  </si>
  <si>
    <t>Místo:</t>
  </si>
  <si>
    <t xml:space="preserve"> </t>
  </si>
  <si>
    <t>Datum:</t>
  </si>
  <si>
    <t>25. 8. 2022</t>
  </si>
  <si>
    <t>Zadavatel:</t>
  </si>
  <si>
    <t>IČ:</t>
  </si>
  <si>
    <t>Povodí Odry, státní podnik</t>
  </si>
  <si>
    <t>DIČ:</t>
  </si>
  <si>
    <t>Uchazeč:</t>
  </si>
  <si>
    <t>Vyplň údaj</t>
  </si>
  <si>
    <t>Projektant:</t>
  </si>
  <si>
    <t>Ing. Aneta Samková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</si>
  <si>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</si>
  <si>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</si>
  <si>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</si>
  <si>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</si>
  <si>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</si>
  <si>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</si>
  <si>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</si>
  <si>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</si>
  <si>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</si>
  <si>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</si>
  <si>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</si>
  <si>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</si>
  <si>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</si>
  <si>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</si>
  <si>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</si>
  <si>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</si>
  <si>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</si>
  <si>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</si>
  <si>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</si>
  <si>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</si>
  <si>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</si>
  <si>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</si>
  <si>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</si>
  <si>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</si>
  <si>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</si>
  <si>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</si>
  <si>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</si>
  <si>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</si>
  <si>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</si>
  <si>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</si>
  <si>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</si>
  <si>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</si>
  <si>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</si>
  <si>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</si>
  <si>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</si>
  <si>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</si>
  <si>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</si>
  <si>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</si>
  <si>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</si>
  <si>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</si>
  <si>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</si>
  <si>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</si>
  <si>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</si>
  <si>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</si>
  <si>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</si>
  <si>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</si>
  <si>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</si>
  <si>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</si>
  <si>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</si>
  <si>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Odtěžení nánosů</t>
  </si>
  <si>
    <t>STA</t>
  </si>
  <si>
    <t>1</t>
  </si>
  <si>
    <t>{ffedae1e-c07e-4319-ab03-a03c3a442707}</t>
  </si>
  <si>
    <t>2</t>
  </si>
  <si>
    <t>VON</t>
  </si>
  <si>
    <t>Vedlejší a ostatní náklady</t>
  </si>
  <si>
    <t>{21445a11-a64f-482b-87a4-ef6d94086eb1}</t>
  </si>
  <si>
    <t>KRYCÍ LIST SOUPISU PRACÍ</t>
  </si>
  <si>
    <t>Objekt:</t>
  </si>
  <si>
    <t>SO 01 - Odtěžení nánosů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</si>
  <si>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</si>
  <si>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</si>
  <si>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</si>
  <si>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</si>
  <si>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</si>
  <si>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</si>
  <si>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</si>
  <si>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</si>
  <si>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</si>
  <si>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</si>
  <si>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</si>
  <si>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</si>
  <si>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</si>
  <si>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</si>
  <si>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</si>
  <si>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</si>
  <si>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</si>
  <si>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</si>
  <si>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</si>
  <si>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</si>
  <si>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</si>
  <si>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</si>
  <si>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</si>
  <si>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</si>
  <si>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</si>
  <si>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</si>
  <si>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</si>
  <si>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124153102</t>
  </si>
  <si>
    <t>Vykopávky pro koryta vodotečí v hornině třídy těžitelnosti I, skupiny 1 a 2 objem do 5000 m3 strojně</t>
  </si>
  <si>
    <t>m3</t>
  </si>
  <si>
    <t>CS ÚRS 2022 02</t>
  </si>
  <si>
    <t>4</t>
  </si>
  <si>
    <t>429732946</t>
  </si>
  <si>
    <t>PP</t>
  </si>
  <si>
    <t>Vykopávky pro koryta vodotečí strojně v hornině třídy těžitelnosti I skupiny 1 a 2 přes 1 000 do 5 000 m3</t>
  </si>
  <si>
    <t>P</t>
  </si>
  <si>
    <t>Poznámka k položce:_x000D_
kubatura nánosů- nánosy pod mosty_x000D_
viz příloha G.3. Výpočet kubatur</t>
  </si>
  <si>
    <t>VV</t>
  </si>
  <si>
    <t>3770-90</t>
  </si>
  <si>
    <t>Součet</t>
  </si>
  <si>
    <t>129001101</t>
  </si>
  <si>
    <t>Příplatek za ztížení odkopávky nebo prokopávky v blízkosti inženýrských sítí</t>
  </si>
  <si>
    <t>256400699</t>
  </si>
  <si>
    <t>Příplatek k cenám vykopávek za ztížení vykopávky v blízkosti podzemního vedení nebo výbušnin v horninách jakékoliv třídy</t>
  </si>
  <si>
    <t>Poznámka k položce:_x000D_
ztížené vykopávky v blízkosti ing. sítí a mostů_x000D_
průměrná plocha nánosu 4,5 m2_x000D_
délka ručních vykopávek 15 m</t>
  </si>
  <si>
    <t>4,5*15</t>
  </si>
  <si>
    <t>3</t>
  </si>
  <si>
    <t>162751117</t>
  </si>
  <si>
    <t>Vodorovné přemístění do 10000 m výkopku/sypaniny z horniny třídy těžitelnosti I, skupiny 1 až 3</t>
  </si>
  <si>
    <t>91875127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</si>
  <si>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</si>
  <si>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odvoz nánosů na skládku_x000D_
viz příloha G.3. Výpočet kubatur</t>
  </si>
  <si>
    <t>3770</t>
  </si>
  <si>
    <t>162751119</t>
  </si>
  <si>
    <t>Příplatek k vodorovnému přemístění výkopku/sypaniny z horniny třídy těžitelnosti I skupiny 1 až 3 ZKD 1000 m přes 10000 m</t>
  </si>
  <si>
    <t>555777752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</si>
  <si>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</si>
  <si>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odvoz nánosů na skládku + 5 km</t>
  </si>
  <si>
    <t>5*3770</t>
  </si>
  <si>
    <t>5</t>
  </si>
  <si>
    <t>171201231</t>
  </si>
  <si>
    <t>Poplatek za uložení zeminy a kamení na recyklační skládce (skládkovné) kód odpadu 17 05 04</t>
  </si>
  <si>
    <t>t</t>
  </si>
  <si>
    <t>-485454612</t>
  </si>
  <si>
    <t>Poplatek za uložení stavebního odpadu na recyklační skládce (skládkovné) zeminy a kamení zatříděného do Katalogu odpadů pod kódem 17 05 04</t>
  </si>
  <si>
    <t>3770*1,67</t>
  </si>
  <si>
    <t>6</t>
  </si>
  <si>
    <t>171251201</t>
  </si>
  <si>
    <t>Uložení sypaniny na skládky nebo meziskládky</t>
  </si>
  <si>
    <t>2119498170</t>
  </si>
  <si>
    <t>Uložení sypaniny na skládky nebo meziskládky bez hutnění s upravením uložené sypaniny do předepsaného tvaru</t>
  </si>
  <si>
    <t>7</t>
  </si>
  <si>
    <t>181451121</t>
  </si>
  <si>
    <t>Založení lučního trávníku výsevem pl přes 1000 m2 v rovině a ve svahu do 1:5</t>
  </si>
  <si>
    <t>m2</t>
  </si>
  <si>
    <t>-1005350156</t>
  </si>
  <si>
    <t>Založení trávníku na půdě předem připravené plochy přes 1000 m2 výsevem včetně utažení lučního v rovině nebo na svahu do 1:5</t>
  </si>
  <si>
    <t>Poznámka k položce:_x000D_
plocha berem</t>
  </si>
  <si>
    <t>2*2,2*864</t>
  </si>
  <si>
    <t>8</t>
  </si>
  <si>
    <t>M</t>
  </si>
  <si>
    <t>00572472</t>
  </si>
  <si>
    <t>osivo směs travní krajinná-rovinná</t>
  </si>
  <si>
    <t>kg</t>
  </si>
  <si>
    <t>1971248379</t>
  </si>
  <si>
    <t>3801,6*0,02 'Přepočtené koeficientem množství</t>
  </si>
  <si>
    <t>9</t>
  </si>
  <si>
    <t>181451123</t>
  </si>
  <si>
    <t>Založení lučního trávníku výsevem pl přes 1000 m2 ve svahu přes 1:2 do 1:1</t>
  </si>
  <si>
    <t>-1235565491</t>
  </si>
  <si>
    <t>Založení trávníku na půdě předem připravené plochy přes 1000 m2 výsevem včetně utažení lučního na svahu přes 1:2 do 1:1</t>
  </si>
  <si>
    <t xml:space="preserve">Poznámka k položce:_x000D_
plocha svahů * koef. sklonu svahu </t>
  </si>
  <si>
    <t>3850*1,2</t>
  </si>
  <si>
    <t>10</t>
  </si>
  <si>
    <t>00572474</t>
  </si>
  <si>
    <t>osivo směs travní krajinná-svahová</t>
  </si>
  <si>
    <t>45723013</t>
  </si>
  <si>
    <t>Poznámka k položce:_x000D_
plocha návodního+ vzdušného svahu hráze</t>
  </si>
  <si>
    <t>4620*0,02 'Přepočtené koeficientem množství</t>
  </si>
  <si>
    <t>11</t>
  </si>
  <si>
    <t>182151111</t>
  </si>
  <si>
    <t>Svahování v zářezech v hornině třídy těžitelnosti I skupiny 1 až 3 strojně</t>
  </si>
  <si>
    <t>-1339387852</t>
  </si>
  <si>
    <t>Svahování trvalých svahů do projektovaných profilů strojně s potřebným přemístěním výkopku při svahování v zářezech v hornině třídy těžitelnosti I, skupiny 1 až 3</t>
  </si>
  <si>
    <t>Poznámka k položce:_x000D_
svahování břehů_x000D_
půdorys.plocha*koef sklonu</t>
  </si>
  <si>
    <t>Ostatní konstrukce a práce, bourání</t>
  </si>
  <si>
    <t>12</t>
  </si>
  <si>
    <t>952904121</t>
  </si>
  <si>
    <t>Čištění mostních objektů - ruční odstranění nánosů z otvorů v do 1,5 m</t>
  </si>
  <si>
    <t>-196633201</t>
  </si>
  <si>
    <t>Čištění mostních objektů odstranění nánosů z otvorů ručně, světlé výšky otvoru do 1,5 m</t>
  </si>
  <si>
    <t>Poznámka k položce:_x000D_
prům. kubatura nánosů* délka pod mosty_x000D_
odvoz suti zahrnut do položky 162751119</t>
  </si>
  <si>
    <t>4,5*20</t>
  </si>
  <si>
    <t>998</t>
  </si>
  <si>
    <t>Přesun hmot</t>
  </si>
  <si>
    <t>13</t>
  </si>
  <si>
    <t>998332011</t>
  </si>
  <si>
    <t>Přesun hmot pro úpravy vodních toků a kanály</t>
  </si>
  <si>
    <t>-845771918</t>
  </si>
  <si>
    <t>Přesun hmot pro úpravy vodních toků a kanály, hráze rybníků apod. dopravní vzdálenost do 500 m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</si>
  <si>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</si>
  <si>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</si>
  <si>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</si>
  <si>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</si>
  <si>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</si>
  <si>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</si>
  <si>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</si>
  <si>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</si>
  <si>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</si>
  <si>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</si>
  <si>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</si>
  <si>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</si>
  <si>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</si>
  <si>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</si>
  <si>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-1683353283</t>
  </si>
  <si>
    <t>Poznámka k položce:_x000D_
DSPS včetně geodetického zaměření</t>
  </si>
  <si>
    <t>VRN2</t>
  </si>
  <si>
    <t>Příprava staveniště</t>
  </si>
  <si>
    <t>021203000</t>
  </si>
  <si>
    <t>Stěhování přírodních hodnot</t>
  </si>
  <si>
    <t>-1023367846</t>
  </si>
  <si>
    <t>Poznámka k položce:_x000D_
3x slovení rybí osádky</t>
  </si>
  <si>
    <t>VRN3</t>
  </si>
  <si>
    <t>Zařízení staveniště</t>
  </si>
  <si>
    <t>030001000</t>
  </si>
  <si>
    <t>-1524814404</t>
  </si>
  <si>
    <t>032403000</t>
  </si>
  <si>
    <t>Provizorní komunikace</t>
  </si>
  <si>
    <t>331499988</t>
  </si>
  <si>
    <t>Poznámka k položce:_x000D_
uvedení přístupových cest do původního stavu</t>
  </si>
  <si>
    <t>VRN9</t>
  </si>
  <si>
    <t>Ostatní náklady</t>
  </si>
  <si>
    <t>091003000</t>
  </si>
  <si>
    <t>Ostatní náklady bez rozlišení</t>
  </si>
  <si>
    <t>1143594413</t>
  </si>
  <si>
    <t>091704000</t>
  </si>
  <si>
    <t>Náklady na údržbu</t>
  </si>
  <si>
    <t>1043531363</t>
  </si>
  <si>
    <t>Poznámka k položce:_x000D_
čištění komunikací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</si>
</sst>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1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1"/>
      <c r="AL5" s="21"/>
      <c r="AM5" s="21"/>
      <c r="AN5" s="21"/>
      <c r="AO5" s="21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1"/>
      <c r="AL6" s="21"/>
      <c r="AM6" s="21"/>
      <c r="AN6" s="21"/>
      <c r="AO6" s="21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4"/>
      <c r="BS13" s="16" t="s">
        <v>6</v>
      </c>
    </row>
    <row r="14" spans="1:74" ht="12.75">
      <c r="B14" s="20"/>
      <c r="C14" s="21"/>
      <c r="D14" s="21"/>
      <c r="E14" s="249" t="s">
        <v>29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36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37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38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8" t="s">
        <v>47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15/22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Trnávka - Trnávka, km 5,140 - 6,004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25. 8. 2022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Odry, státní podnik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5" t="str">
        <f>IF(E17="","",E17)</f>
        <v>Ing. Aneta Samková</v>
      </c>
      <c r="AN89" s="266"/>
      <c r="AO89" s="266"/>
      <c r="AP89" s="266"/>
      <c r="AQ89" s="35"/>
      <c r="AR89" s="38"/>
      <c r="AS89" s="267" t="s">
        <v>55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5" t="str">
        <f>IF(E20="","",E20)</f>
        <v>Ing. Aneta Samková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56</v>
      </c>
      <c r="D92" s="274"/>
      <c r="E92" s="274"/>
      <c r="F92" s="274"/>
      <c r="G92" s="274"/>
      <c r="H92" s="72"/>
      <c r="I92" s="275" t="s">
        <v>57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58</v>
      </c>
      <c r="AH92" s="274"/>
      <c r="AI92" s="274"/>
      <c r="AJ92" s="274"/>
      <c r="AK92" s="274"/>
      <c r="AL92" s="274"/>
      <c r="AM92" s="274"/>
      <c r="AN92" s="275" t="s">
        <v>59</v>
      </c>
      <c r="AO92" s="274"/>
      <c r="AP92" s="277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A95" s="92" t="s">
        <v>79</v>
      </c>
      <c r="B95" s="93"/>
      <c r="C95" s="94"/>
      <c r="D95" s="280" t="s">
        <v>80</v>
      </c>
      <c r="E95" s="280"/>
      <c r="F95" s="280"/>
      <c r="G95" s="280"/>
      <c r="H95" s="280"/>
      <c r="I95" s="95"/>
      <c r="J95" s="280" t="s">
        <v>81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 01 - Odtěžení nánosů'!J30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82</v>
      </c>
      <c r="AR95" s="97"/>
      <c r="AS95" s="98">
        <v>0</v>
      </c>
      <c r="AT95" s="99">
        <f>ROUND(SUM(AV95:AW95),2)</f>
        <v>0</v>
      </c>
      <c r="AU95" s="100">
        <f>'SO 01 - Odtěžení nánosů'!P120</f>
        <v>0</v>
      </c>
      <c r="AV95" s="99">
        <f>'SO 01 - Odtěžení nánosů'!J33</f>
        <v>0</v>
      </c>
      <c r="AW95" s="99">
        <f>'SO 01 - Odtěžení nánosů'!J34</f>
        <v>0</v>
      </c>
      <c r="AX95" s="99">
        <f>'SO 01 - Odtěžení nánosů'!J35</f>
        <v>0</v>
      </c>
      <c r="AY95" s="99">
        <f>'SO 01 - Odtěžení nánosů'!J36</f>
        <v>0</v>
      </c>
      <c r="AZ95" s="99">
        <f>'SO 01 - Odtěžení nánosů'!F33</f>
        <v>0</v>
      </c>
      <c r="BA95" s="99">
        <f>'SO 01 - Odtěžení nánosů'!F34</f>
        <v>0</v>
      </c>
      <c r="BB95" s="99">
        <f>'SO 01 - Odtěžení nánosů'!F35</f>
        <v>0</v>
      </c>
      <c r="BC95" s="99">
        <f>'SO 01 - Odtěžení nánosů'!F36</f>
        <v>0</v>
      </c>
      <c r="BD95" s="101">
        <f>'SO 01 - Odtěžení nánosů'!F37</f>
        <v>0</v>
      </c>
      <c r="BT95" s="102" t="s">
        <v>83</v>
      </c>
      <c r="BV95" s="102" t="s">
        <v>77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79</v>
      </c>
      <c r="B96" s="93"/>
      <c r="C96" s="94"/>
      <c r="D96" s="280" t="s">
        <v>86</v>
      </c>
      <c r="E96" s="280"/>
      <c r="F96" s="280"/>
      <c r="G96" s="280"/>
      <c r="H96" s="280"/>
      <c r="I96" s="95"/>
      <c r="J96" s="280" t="s">
        <v>87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'VON - Vedlejší a ostatní 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86</v>
      </c>
      <c r="AR96" s="97"/>
      <c r="AS96" s="103">
        <v>0</v>
      </c>
      <c r="AT96" s="104">
        <f>ROUND(SUM(AV96:AW96),2)</f>
        <v>0</v>
      </c>
      <c r="AU96" s="105">
        <f>'VON - Vedlejší a ostatní ...'!P121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83</v>
      </c>
      <c r="BV96" s="102" t="s">
        <v>77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3RsKUAtGZVoPr2rbYPk9FxH4ttp73enAGcvQo1zbOvicIOF/O+D59L2FVcQQlqmK7QLhAw0LiY08dIWU1fLL2w==" saltValue="Ds2EeBqRgQG6o0t01V5bGHqABcLXRtuTKQ3J65n0ZtrvQhW2NTmhrbgWlcJKqTdpdg7f8AorXaedBoSYxIgJW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dtěžení nánosů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topLeftCell="A98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89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Trnávka - Trnávka, km 5,140 - 6,004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91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25. 8. 2022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Povodí Odry, státní podnik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31</v>
      </c>
      <c r="F21" s="33"/>
      <c r="G21" s="33"/>
      <c r="H21" s="33"/>
      <c r="I21" s="111" t="s">
        <v>27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31</v>
      </c>
      <c r="F24" s="33"/>
      <c r="G24" s="33"/>
      <c r="H24" s="33"/>
      <c r="I24" s="111" t="s">
        <v>27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ROUND((SUM(BE120:BE181)),  2)</f>
        <v>0</v>
      </c>
      <c r="G33" s="33"/>
      <c r="H33" s="33"/>
      <c r="I33" s="123">
        <v>0.21</v>
      </c>
      <c r="J33" s="122">
        <f>ROUND(((SUM(BE120:BE181))*I33),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ROUND((SUM(BF120:BF181)),  2)</f>
        <v>0</v>
      </c>
      <c r="G34" s="33"/>
      <c r="H34" s="33"/>
      <c r="I34" s="123">
        <v>0.15</v>
      </c>
      <c r="J34" s="122">
        <f>ROUND(((SUM(BF120:BF181))*I34),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ROUND((SUM(BG120:BG181)),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ROUND((SUM(BH120:BH181)),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ROUND((SUM(BI120:BI181)),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Trnávka - Trnávka, km 5,140 - 6,004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SO 01 - Odtěžení nánosů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25. 8. 2022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Povodí Odry, státní podnik</v>
      </c>
      <c r="G91" s="35"/>
      <c r="H91" s="35"/>
      <c r="I91" s="28" t="s">
        <v>30</v>
      </c>
      <c r="J91" s="31" t="str">
        <f>E21</f>
        <v>Ing. Aneta Samková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Ing. Aneta Samková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93</v>
      </c>
      <c r="D94" s="143"/>
      <c r="E94" s="143"/>
      <c r="F94" s="143"/>
      <c r="G94" s="143"/>
      <c r="H94" s="143"/>
      <c r="I94" s="143"/>
      <c r="J94" s="144" t="s">
        <v>94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95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46"/>
      <c r="C97" s="147"/>
      <c r="D97" s="148" t="s">
        <v>97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98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99</v>
      </c>
      <c r="E99" s="155"/>
      <c r="F99" s="155"/>
      <c r="G99" s="155"/>
      <c r="H99" s="155"/>
      <c r="I99" s="155"/>
      <c r="J99" s="156">
        <f>J173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100</v>
      </c>
      <c r="E100" s="155"/>
      <c r="F100" s="155"/>
      <c r="G100" s="155"/>
      <c r="H100" s="155"/>
      <c r="I100" s="155"/>
      <c r="J100" s="156">
        <f>J179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101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1" t="str">
        <f>E7</f>
        <v>Trnávka - Trnávka, km 5,140 - 6,004</v>
      </c>
      <c r="F110" s="292"/>
      <c r="G110" s="292"/>
      <c r="H110" s="29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90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2" t="str">
        <f>E9</f>
        <v>SO 01 - Odtěžení nánosů</v>
      </c>
      <c r="F112" s="293"/>
      <c r="G112" s="293"/>
      <c r="H112" s="29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 xml:space="preserve"> </v>
      </c>
      <c r="G114" s="35"/>
      <c r="H114" s="35"/>
      <c r="I114" s="28" t="s">
        <v>22</v>
      </c>
      <c r="J114" s="65" t="str">
        <f>IF(J12="","",J12)</f>
        <v>25. 8. 2022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>Povodí Odry, státní podnik</v>
      </c>
      <c r="G116" s="35"/>
      <c r="H116" s="35"/>
      <c r="I116" s="28" t="s">
        <v>30</v>
      </c>
      <c r="J116" s="31" t="str">
        <f>E21</f>
        <v>Ing. Aneta Samková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5"/>
      <c r="E117" s="35"/>
      <c r="F117" s="26" t="str">
        <f>IF(E18="","",E18)</f>
        <v>Vyplň údaj</v>
      </c>
      <c r="G117" s="35"/>
      <c r="H117" s="35"/>
      <c r="I117" s="28" t="s">
        <v>33</v>
      </c>
      <c r="J117" s="31" t="str">
        <f>E24</f>
        <v>Ing. Aneta Samková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102</v>
      </c>
      <c r="D119" s="161" t="s">
        <v>60</v>
      </c>
      <c r="E119" s="161" t="s">
        <v>56</v>
      </c>
      <c r="F119" s="161" t="s">
        <v>57</v>
      </c>
      <c r="G119" s="161" t="s">
        <v>103</v>
      </c>
      <c r="H119" s="161" t="s">
        <v>104</v>
      </c>
      <c r="I119" s="161" t="s">
        <v>105</v>
      </c>
      <c r="J119" s="161" t="s">
        <v>94</v>
      </c>
      <c r="K119" s="162" t="s">
        <v>106</v>
      </c>
      <c r="L119" s="163"/>
      <c r="M119" s="74" t="s">
        <v>1</v>
      </c>
      <c r="N119" s="75" t="s">
        <v>39</v>
      </c>
      <c r="O119" s="75" t="s">
        <v>107</v>
      </c>
      <c r="P119" s="75" t="s">
        <v>108</v>
      </c>
      <c r="Q119" s="75" t="s">
        <v>109</v>
      </c>
      <c r="R119" s="75" t="s">
        <v>110</v>
      </c>
      <c r="S119" s="75" t="s">
        <v>111</v>
      </c>
      <c r="T119" s="76" t="s">
        <v>112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113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0.16843200000000003</v>
      </c>
      <c r="S120" s="78"/>
      <c r="T120" s="167">
        <f>T121</f>
        <v>0.09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74</v>
      </c>
      <c r="AU120" s="16" t="s">
        <v>96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74</v>
      </c>
      <c r="E121" s="172" t="s">
        <v>114</v>
      </c>
      <c r="F121" s="172" t="s">
        <v>115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P122+P173+P179</f>
        <v>0</v>
      </c>
      <c r="Q121" s="177"/>
      <c r="R121" s="178">
        <f>R122+R173+R179</f>
        <v>0.16843200000000003</v>
      </c>
      <c r="S121" s="177"/>
      <c r="T121" s="179">
        <f>T122+T173+T179</f>
        <v>0.09</v>
      </c>
      <c r="AR121" s="180" t="s">
        <v>83</v>
      </c>
      <c r="AT121" s="181" t="s">
        <v>74</v>
      </c>
      <c r="AU121" s="181" t="s">
        <v>75</v>
      </c>
      <c r="AY121" s="180" t="s">
        <v>116</v>
      </c>
      <c r="BK121" s="182">
        <f>BK122+BK173+BK179</f>
        <v>0</v>
      </c>
    </row>
    <row r="122" spans="1:65" s="12" customFormat="1" ht="22.9" customHeight="1">
      <c r="B122" s="169"/>
      <c r="C122" s="170"/>
      <c r="D122" s="171" t="s">
        <v>74</v>
      </c>
      <c r="E122" s="183" t="s">
        <v>83</v>
      </c>
      <c r="F122" s="183" t="s">
        <v>117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SUM(P123:P172)</f>
        <v>0</v>
      </c>
      <c r="Q122" s="177"/>
      <c r="R122" s="178">
        <f>SUM(R123:R172)</f>
        <v>0.16843200000000003</v>
      </c>
      <c r="S122" s="177"/>
      <c r="T122" s="179">
        <f>SUM(T123:T172)</f>
        <v>0</v>
      </c>
      <c r="AR122" s="180" t="s">
        <v>83</v>
      </c>
      <c r="AT122" s="181" t="s">
        <v>74</v>
      </c>
      <c r="AU122" s="181" t="s">
        <v>83</v>
      </c>
      <c r="AY122" s="180" t="s">
        <v>116</v>
      </c>
      <c r="BK122" s="182">
        <f>SUM(BK123:BK172)</f>
        <v>0</v>
      </c>
    </row>
    <row r="123" spans="1:65" s="2" customFormat="1" ht="33" customHeight="1">
      <c r="A123" s="33"/>
      <c r="B123" s="34"/>
      <c r="C123" s="185" t="s">
        <v>83</v>
      </c>
      <c r="D123" s="185" t="s">
        <v>118</v>
      </c>
      <c r="E123" s="186" t="s">
        <v>119</v>
      </c>
      <c r="F123" s="187" t="s">
        <v>120</v>
      </c>
      <c r="G123" s="188" t="s">
        <v>121</v>
      </c>
      <c r="H123" s="189">
        <v>3680</v>
      </c>
      <c r="I123" s="190"/>
      <c r="J123" s="191">
        <f>ROUND(I123*H123,2)</f>
        <v>0</v>
      </c>
      <c r="K123" s="187" t="s">
        <v>122</v>
      </c>
      <c r="L123" s="38"/>
      <c r="M123" s="192" t="s">
        <v>1</v>
      </c>
      <c r="N123" s="193" t="s">
        <v>40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123</v>
      </c>
      <c r="AT123" s="196" t="s">
        <v>118</v>
      </c>
      <c r="AU123" s="196" t="s">
        <v>85</v>
      </c>
      <c r="AY123" s="16" t="s">
        <v>116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83</v>
      </c>
      <c r="BK123" s="197">
        <f>ROUND(I123*H123,2)</f>
        <v>0</v>
      </c>
      <c r="BL123" s="16" t="s">
        <v>123</v>
      </c>
      <c r="BM123" s="196" t="s">
        <v>124</v>
      </c>
    </row>
    <row r="124" spans="1:65" s="2" customFormat="1" ht="19.5">
      <c r="A124" s="33"/>
      <c r="B124" s="34"/>
      <c r="C124" s="35"/>
      <c r="D124" s="198" t="s">
        <v>125</v>
      </c>
      <c r="E124" s="35"/>
      <c r="F124" s="199" t="s">
        <v>126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125</v>
      </c>
      <c r="AU124" s="16" t="s">
        <v>85</v>
      </c>
    </row>
    <row r="125" spans="1:65" s="2" customFormat="1" ht="29.25">
      <c r="A125" s="33"/>
      <c r="B125" s="34"/>
      <c r="C125" s="35"/>
      <c r="D125" s="198" t="s">
        <v>127</v>
      </c>
      <c r="E125" s="35"/>
      <c r="F125" s="203" t="s">
        <v>128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85</v>
      </c>
    </row>
    <row r="126" spans="1:65" s="13" customFormat="1" ht="11.25">
      <c r="B126" s="204"/>
      <c r="C126" s="205"/>
      <c r="D126" s="198" t="s">
        <v>129</v>
      </c>
      <c r="E126" s="206" t="s">
        <v>1</v>
      </c>
      <c r="F126" s="207" t="s">
        <v>130</v>
      </c>
      <c r="G126" s="205"/>
      <c r="H126" s="208">
        <v>3680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129</v>
      </c>
      <c r="AU126" s="214" t="s">
        <v>85</v>
      </c>
      <c r="AV126" s="13" t="s">
        <v>85</v>
      </c>
      <c r="AW126" s="13" t="s">
        <v>32</v>
      </c>
      <c r="AX126" s="13" t="s">
        <v>75</v>
      </c>
      <c r="AY126" s="214" t="s">
        <v>116</v>
      </c>
    </row>
    <row r="127" spans="1:65" s="14" customFormat="1" ht="11.25">
      <c r="B127" s="215"/>
      <c r="C127" s="216"/>
      <c r="D127" s="198" t="s">
        <v>129</v>
      </c>
      <c r="E127" s="217" t="s">
        <v>1</v>
      </c>
      <c r="F127" s="218" t="s">
        <v>131</v>
      </c>
      <c r="G127" s="216"/>
      <c r="H127" s="219">
        <v>3680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129</v>
      </c>
      <c r="AU127" s="225" t="s">
        <v>85</v>
      </c>
      <c r="AV127" s="14" t="s">
        <v>123</v>
      </c>
      <c r="AW127" s="14" t="s">
        <v>32</v>
      </c>
      <c r="AX127" s="14" t="s">
        <v>83</v>
      </c>
      <c r="AY127" s="225" t="s">
        <v>116</v>
      </c>
    </row>
    <row r="128" spans="1:65" s="2" customFormat="1" ht="24.2" customHeight="1">
      <c r="A128" s="33"/>
      <c r="B128" s="34"/>
      <c r="C128" s="185" t="s">
        <v>85</v>
      </c>
      <c r="D128" s="185" t="s">
        <v>118</v>
      </c>
      <c r="E128" s="186" t="s">
        <v>132</v>
      </c>
      <c r="F128" s="187" t="s">
        <v>133</v>
      </c>
      <c r="G128" s="188" t="s">
        <v>121</v>
      </c>
      <c r="H128" s="189">
        <v>67.5</v>
      </c>
      <c r="I128" s="190"/>
      <c r="J128" s="191">
        <f>ROUND(I128*H128,2)</f>
        <v>0</v>
      </c>
      <c r="K128" s="187" t="s">
        <v>122</v>
      </c>
      <c r="L128" s="38"/>
      <c r="M128" s="192" t="s">
        <v>1</v>
      </c>
      <c r="N128" s="193" t="s">
        <v>40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123</v>
      </c>
      <c r="AT128" s="196" t="s">
        <v>118</v>
      </c>
      <c r="AU128" s="196" t="s">
        <v>85</v>
      </c>
      <c r="AY128" s="16" t="s">
        <v>116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83</v>
      </c>
      <c r="BK128" s="197">
        <f>ROUND(I128*H128,2)</f>
        <v>0</v>
      </c>
      <c r="BL128" s="16" t="s">
        <v>123</v>
      </c>
      <c r="BM128" s="196" t="s">
        <v>134</v>
      </c>
    </row>
    <row r="129" spans="1:65" s="2" customFormat="1" ht="19.5">
      <c r="A129" s="33"/>
      <c r="B129" s="34"/>
      <c r="C129" s="35"/>
      <c r="D129" s="198" t="s">
        <v>125</v>
      </c>
      <c r="E129" s="35"/>
      <c r="F129" s="199" t="s">
        <v>135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125</v>
      </c>
      <c r="AU129" s="16" t="s">
        <v>85</v>
      </c>
    </row>
    <row r="130" spans="1:65" s="2" customFormat="1" ht="39">
      <c r="A130" s="33"/>
      <c r="B130" s="34"/>
      <c r="C130" s="35"/>
      <c r="D130" s="198" t="s">
        <v>127</v>
      </c>
      <c r="E130" s="35"/>
      <c r="F130" s="203" t="s">
        <v>136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85</v>
      </c>
    </row>
    <row r="131" spans="1:65" s="13" customFormat="1" ht="11.25">
      <c r="B131" s="204"/>
      <c r="C131" s="205"/>
      <c r="D131" s="198" t="s">
        <v>129</v>
      </c>
      <c r="E131" s="206" t="s">
        <v>1</v>
      </c>
      <c r="F131" s="207" t="s">
        <v>137</v>
      </c>
      <c r="G131" s="205"/>
      <c r="H131" s="208">
        <v>67.5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129</v>
      </c>
      <c r="AU131" s="214" t="s">
        <v>85</v>
      </c>
      <c r="AV131" s="13" t="s">
        <v>85</v>
      </c>
      <c r="AW131" s="13" t="s">
        <v>32</v>
      </c>
      <c r="AX131" s="13" t="s">
        <v>75</v>
      </c>
      <c r="AY131" s="214" t="s">
        <v>116</v>
      </c>
    </row>
    <row r="132" spans="1:65" s="14" customFormat="1" ht="11.25">
      <c r="B132" s="215"/>
      <c r="C132" s="216"/>
      <c r="D132" s="198" t="s">
        <v>129</v>
      </c>
      <c r="E132" s="217" t="s">
        <v>1</v>
      </c>
      <c r="F132" s="218" t="s">
        <v>131</v>
      </c>
      <c r="G132" s="216"/>
      <c r="H132" s="219">
        <v>67.5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129</v>
      </c>
      <c r="AU132" s="225" t="s">
        <v>85</v>
      </c>
      <c r="AV132" s="14" t="s">
        <v>123</v>
      </c>
      <c r="AW132" s="14" t="s">
        <v>32</v>
      </c>
      <c r="AX132" s="14" t="s">
        <v>83</v>
      </c>
      <c r="AY132" s="225" t="s">
        <v>116</v>
      </c>
    </row>
    <row r="133" spans="1:65" s="2" customFormat="1" ht="33" customHeight="1">
      <c r="A133" s="33"/>
      <c r="B133" s="34"/>
      <c r="C133" s="185" t="s">
        <v>138</v>
      </c>
      <c r="D133" s="185" t="s">
        <v>118</v>
      </c>
      <c r="E133" s="186" t="s">
        <v>139</v>
      </c>
      <c r="F133" s="187" t="s">
        <v>140</v>
      </c>
      <c r="G133" s="188" t="s">
        <v>121</v>
      </c>
      <c r="H133" s="189">
        <v>3770</v>
      </c>
      <c r="I133" s="190"/>
      <c r="J133" s="191">
        <f>ROUND(I133*H133,2)</f>
        <v>0</v>
      </c>
      <c r="K133" s="187" t="s">
        <v>122</v>
      </c>
      <c r="L133" s="38"/>
      <c r="M133" s="192" t="s">
        <v>1</v>
      </c>
      <c r="N133" s="193" t="s">
        <v>40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123</v>
      </c>
      <c r="AT133" s="196" t="s">
        <v>118</v>
      </c>
      <c r="AU133" s="196" t="s">
        <v>85</v>
      </c>
      <c r="AY133" s="16" t="s">
        <v>116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83</v>
      </c>
      <c r="BK133" s="197">
        <f>ROUND(I133*H133,2)</f>
        <v>0</v>
      </c>
      <c r="BL133" s="16" t="s">
        <v>123</v>
      </c>
      <c r="BM133" s="196" t="s">
        <v>141</v>
      </c>
    </row>
    <row r="134" spans="1:65" s="2" customFormat="1" ht="39">
      <c r="A134" s="33"/>
      <c r="B134" s="34"/>
      <c r="C134" s="35"/>
      <c r="D134" s="198" t="s">
        <v>125</v>
      </c>
      <c r="E134" s="35"/>
      <c r="F134" s="199" t="s">
        <v>142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125</v>
      </c>
      <c r="AU134" s="16" t="s">
        <v>85</v>
      </c>
    </row>
    <row r="135" spans="1:65" s="2" customFormat="1" ht="29.25">
      <c r="A135" s="33"/>
      <c r="B135" s="34"/>
      <c r="C135" s="35"/>
      <c r="D135" s="198" t="s">
        <v>127</v>
      </c>
      <c r="E135" s="35"/>
      <c r="F135" s="203" t="s">
        <v>143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85</v>
      </c>
    </row>
    <row r="136" spans="1:65" s="13" customFormat="1" ht="11.25">
      <c r="B136" s="204"/>
      <c r="C136" s="205"/>
      <c r="D136" s="198" t="s">
        <v>129</v>
      </c>
      <c r="E136" s="206" t="s">
        <v>1</v>
      </c>
      <c r="F136" s="207" t="s">
        <v>144</v>
      </c>
      <c r="G136" s="205"/>
      <c r="H136" s="208">
        <v>3770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129</v>
      </c>
      <c r="AU136" s="214" t="s">
        <v>85</v>
      </c>
      <c r="AV136" s="13" t="s">
        <v>85</v>
      </c>
      <c r="AW136" s="13" t="s">
        <v>32</v>
      </c>
      <c r="AX136" s="13" t="s">
        <v>75</v>
      </c>
      <c r="AY136" s="214" t="s">
        <v>116</v>
      </c>
    </row>
    <row r="137" spans="1:65" s="14" customFormat="1" ht="11.25">
      <c r="B137" s="215"/>
      <c r="C137" s="216"/>
      <c r="D137" s="198" t="s">
        <v>129</v>
      </c>
      <c r="E137" s="217" t="s">
        <v>1</v>
      </c>
      <c r="F137" s="218" t="s">
        <v>131</v>
      </c>
      <c r="G137" s="216"/>
      <c r="H137" s="219">
        <v>3770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129</v>
      </c>
      <c r="AU137" s="225" t="s">
        <v>85</v>
      </c>
      <c r="AV137" s="14" t="s">
        <v>123</v>
      </c>
      <c r="AW137" s="14" t="s">
        <v>32</v>
      </c>
      <c r="AX137" s="14" t="s">
        <v>83</v>
      </c>
      <c r="AY137" s="225" t="s">
        <v>116</v>
      </c>
    </row>
    <row r="138" spans="1:65" s="2" customFormat="1" ht="37.9" customHeight="1">
      <c r="A138" s="33"/>
      <c r="B138" s="34"/>
      <c r="C138" s="185" t="s">
        <v>123</v>
      </c>
      <c r="D138" s="185" t="s">
        <v>118</v>
      </c>
      <c r="E138" s="186" t="s">
        <v>145</v>
      </c>
      <c r="F138" s="187" t="s">
        <v>146</v>
      </c>
      <c r="G138" s="188" t="s">
        <v>121</v>
      </c>
      <c r="H138" s="189">
        <v>18850</v>
      </c>
      <c r="I138" s="190"/>
      <c r="J138" s="191">
        <f>ROUND(I138*H138,2)</f>
        <v>0</v>
      </c>
      <c r="K138" s="187" t="s">
        <v>122</v>
      </c>
      <c r="L138" s="38"/>
      <c r="M138" s="192" t="s">
        <v>1</v>
      </c>
      <c r="N138" s="193" t="s">
        <v>40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123</v>
      </c>
      <c r="AT138" s="196" t="s">
        <v>118</v>
      </c>
      <c r="AU138" s="196" t="s">
        <v>85</v>
      </c>
      <c r="AY138" s="16" t="s">
        <v>116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83</v>
      </c>
      <c r="BK138" s="197">
        <f>ROUND(I138*H138,2)</f>
        <v>0</v>
      </c>
      <c r="BL138" s="16" t="s">
        <v>123</v>
      </c>
      <c r="BM138" s="196" t="s">
        <v>147</v>
      </c>
    </row>
    <row r="139" spans="1:65" s="2" customFormat="1" ht="48.75">
      <c r="A139" s="33"/>
      <c r="B139" s="34"/>
      <c r="C139" s="35"/>
      <c r="D139" s="198" t="s">
        <v>125</v>
      </c>
      <c r="E139" s="35"/>
      <c r="F139" s="199" t="s">
        <v>148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125</v>
      </c>
      <c r="AU139" s="16" t="s">
        <v>85</v>
      </c>
    </row>
    <row r="140" spans="1:65" s="2" customFormat="1" ht="19.5">
      <c r="A140" s="33"/>
      <c r="B140" s="34"/>
      <c r="C140" s="35"/>
      <c r="D140" s="198" t="s">
        <v>127</v>
      </c>
      <c r="E140" s="35"/>
      <c r="F140" s="203" t="s">
        <v>149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85</v>
      </c>
    </row>
    <row r="141" spans="1:65" s="13" customFormat="1" ht="11.25">
      <c r="B141" s="204"/>
      <c r="C141" s="205"/>
      <c r="D141" s="198" t="s">
        <v>129</v>
      </c>
      <c r="E141" s="206" t="s">
        <v>1</v>
      </c>
      <c r="F141" s="207" t="s">
        <v>150</v>
      </c>
      <c r="G141" s="205"/>
      <c r="H141" s="208">
        <v>18850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129</v>
      </c>
      <c r="AU141" s="214" t="s">
        <v>85</v>
      </c>
      <c r="AV141" s="13" t="s">
        <v>85</v>
      </c>
      <c r="AW141" s="13" t="s">
        <v>32</v>
      </c>
      <c r="AX141" s="13" t="s">
        <v>75</v>
      </c>
      <c r="AY141" s="214" t="s">
        <v>116</v>
      </c>
    </row>
    <row r="142" spans="1:65" s="14" customFormat="1" ht="11.25">
      <c r="B142" s="215"/>
      <c r="C142" s="216"/>
      <c r="D142" s="198" t="s">
        <v>129</v>
      </c>
      <c r="E142" s="217" t="s">
        <v>1</v>
      </c>
      <c r="F142" s="218" t="s">
        <v>131</v>
      </c>
      <c r="G142" s="216"/>
      <c r="H142" s="219">
        <v>18850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129</v>
      </c>
      <c r="AU142" s="225" t="s">
        <v>85</v>
      </c>
      <c r="AV142" s="14" t="s">
        <v>123</v>
      </c>
      <c r="AW142" s="14" t="s">
        <v>32</v>
      </c>
      <c r="AX142" s="14" t="s">
        <v>83</v>
      </c>
      <c r="AY142" s="225" t="s">
        <v>116</v>
      </c>
    </row>
    <row r="143" spans="1:65" s="2" customFormat="1" ht="33" customHeight="1">
      <c r="A143" s="33"/>
      <c r="B143" s="34"/>
      <c r="C143" s="185" t="s">
        <v>151</v>
      </c>
      <c r="D143" s="185" t="s">
        <v>118</v>
      </c>
      <c r="E143" s="186" t="s">
        <v>152</v>
      </c>
      <c r="F143" s="187" t="s">
        <v>153</v>
      </c>
      <c r="G143" s="188" t="s">
        <v>154</v>
      </c>
      <c r="H143" s="189">
        <v>6295.9</v>
      </c>
      <c r="I143" s="190"/>
      <c r="J143" s="191">
        <f>ROUND(I143*H143,2)</f>
        <v>0</v>
      </c>
      <c r="K143" s="187" t="s">
        <v>122</v>
      </c>
      <c r="L143" s="38"/>
      <c r="M143" s="192" t="s">
        <v>1</v>
      </c>
      <c r="N143" s="193" t="s">
        <v>40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123</v>
      </c>
      <c r="AT143" s="196" t="s">
        <v>118</v>
      </c>
      <c r="AU143" s="196" t="s">
        <v>85</v>
      </c>
      <c r="AY143" s="16" t="s">
        <v>116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83</v>
      </c>
      <c r="BK143" s="197">
        <f>ROUND(I143*H143,2)</f>
        <v>0</v>
      </c>
      <c r="BL143" s="16" t="s">
        <v>123</v>
      </c>
      <c r="BM143" s="196" t="s">
        <v>155</v>
      </c>
    </row>
    <row r="144" spans="1:65" s="2" customFormat="1" ht="29.25">
      <c r="A144" s="33"/>
      <c r="B144" s="34"/>
      <c r="C144" s="35"/>
      <c r="D144" s="198" t="s">
        <v>125</v>
      </c>
      <c r="E144" s="35"/>
      <c r="F144" s="199" t="s">
        <v>156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125</v>
      </c>
      <c r="AU144" s="16" t="s">
        <v>85</v>
      </c>
    </row>
    <row r="145" spans="1:65" s="13" customFormat="1" ht="11.25">
      <c r="B145" s="204"/>
      <c r="C145" s="205"/>
      <c r="D145" s="198" t="s">
        <v>129</v>
      </c>
      <c r="E145" s="206" t="s">
        <v>1</v>
      </c>
      <c r="F145" s="207" t="s">
        <v>157</v>
      </c>
      <c r="G145" s="205"/>
      <c r="H145" s="208">
        <v>6295.9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129</v>
      </c>
      <c r="AU145" s="214" t="s">
        <v>85</v>
      </c>
      <c r="AV145" s="13" t="s">
        <v>85</v>
      </c>
      <c r="AW145" s="13" t="s">
        <v>32</v>
      </c>
      <c r="AX145" s="13" t="s">
        <v>75</v>
      </c>
      <c r="AY145" s="214" t="s">
        <v>116</v>
      </c>
    </row>
    <row r="146" spans="1:65" s="14" customFormat="1" ht="11.25">
      <c r="B146" s="215"/>
      <c r="C146" s="216"/>
      <c r="D146" s="198" t="s">
        <v>129</v>
      </c>
      <c r="E146" s="217" t="s">
        <v>1</v>
      </c>
      <c r="F146" s="218" t="s">
        <v>131</v>
      </c>
      <c r="G146" s="216"/>
      <c r="H146" s="219">
        <v>6295.9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129</v>
      </c>
      <c r="AU146" s="225" t="s">
        <v>85</v>
      </c>
      <c r="AV146" s="14" t="s">
        <v>123</v>
      </c>
      <c r="AW146" s="14" t="s">
        <v>32</v>
      </c>
      <c r="AX146" s="14" t="s">
        <v>83</v>
      </c>
      <c r="AY146" s="225" t="s">
        <v>116</v>
      </c>
    </row>
    <row r="147" spans="1:65" s="2" customFormat="1" ht="16.5" customHeight="1">
      <c r="A147" s="33"/>
      <c r="B147" s="34"/>
      <c r="C147" s="185" t="s">
        <v>158</v>
      </c>
      <c r="D147" s="185" t="s">
        <v>118</v>
      </c>
      <c r="E147" s="186" t="s">
        <v>159</v>
      </c>
      <c r="F147" s="187" t="s">
        <v>160</v>
      </c>
      <c r="G147" s="188" t="s">
        <v>121</v>
      </c>
      <c r="H147" s="189">
        <v>3770</v>
      </c>
      <c r="I147" s="190"/>
      <c r="J147" s="191">
        <f>ROUND(I147*H147,2)</f>
        <v>0</v>
      </c>
      <c r="K147" s="187" t="s">
        <v>122</v>
      </c>
      <c r="L147" s="38"/>
      <c r="M147" s="192" t="s">
        <v>1</v>
      </c>
      <c r="N147" s="193" t="s">
        <v>40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123</v>
      </c>
      <c r="AT147" s="196" t="s">
        <v>118</v>
      </c>
      <c r="AU147" s="196" t="s">
        <v>85</v>
      </c>
      <c r="AY147" s="16" t="s">
        <v>116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83</v>
      </c>
      <c r="BK147" s="197">
        <f>ROUND(I147*H147,2)</f>
        <v>0</v>
      </c>
      <c r="BL147" s="16" t="s">
        <v>123</v>
      </c>
      <c r="BM147" s="196" t="s">
        <v>161</v>
      </c>
    </row>
    <row r="148" spans="1:65" s="2" customFormat="1" ht="19.5">
      <c r="A148" s="33"/>
      <c r="B148" s="34"/>
      <c r="C148" s="35"/>
      <c r="D148" s="198" t="s">
        <v>125</v>
      </c>
      <c r="E148" s="35"/>
      <c r="F148" s="199" t="s">
        <v>162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125</v>
      </c>
      <c r="AU148" s="16" t="s">
        <v>85</v>
      </c>
    </row>
    <row r="149" spans="1:65" s="13" customFormat="1" ht="11.25">
      <c r="B149" s="204"/>
      <c r="C149" s="205"/>
      <c r="D149" s="198" t="s">
        <v>129</v>
      </c>
      <c r="E149" s="206" t="s">
        <v>1</v>
      </c>
      <c r="F149" s="207" t="s">
        <v>144</v>
      </c>
      <c r="G149" s="205"/>
      <c r="H149" s="208">
        <v>3770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129</v>
      </c>
      <c r="AU149" s="214" t="s">
        <v>85</v>
      </c>
      <c r="AV149" s="13" t="s">
        <v>85</v>
      </c>
      <c r="AW149" s="13" t="s">
        <v>32</v>
      </c>
      <c r="AX149" s="13" t="s">
        <v>75</v>
      </c>
      <c r="AY149" s="214" t="s">
        <v>116</v>
      </c>
    </row>
    <row r="150" spans="1:65" s="14" customFormat="1" ht="11.25">
      <c r="B150" s="215"/>
      <c r="C150" s="216"/>
      <c r="D150" s="198" t="s">
        <v>129</v>
      </c>
      <c r="E150" s="217" t="s">
        <v>1</v>
      </c>
      <c r="F150" s="218" t="s">
        <v>131</v>
      </c>
      <c r="G150" s="216"/>
      <c r="H150" s="219">
        <v>3770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129</v>
      </c>
      <c r="AU150" s="225" t="s">
        <v>85</v>
      </c>
      <c r="AV150" s="14" t="s">
        <v>123</v>
      </c>
      <c r="AW150" s="14" t="s">
        <v>32</v>
      </c>
      <c r="AX150" s="14" t="s">
        <v>83</v>
      </c>
      <c r="AY150" s="225" t="s">
        <v>116</v>
      </c>
    </row>
    <row r="151" spans="1:65" s="2" customFormat="1" ht="24.2" customHeight="1">
      <c r="A151" s="33"/>
      <c r="B151" s="34"/>
      <c r="C151" s="185" t="s">
        <v>163</v>
      </c>
      <c r="D151" s="185" t="s">
        <v>118</v>
      </c>
      <c r="E151" s="186" t="s">
        <v>164</v>
      </c>
      <c r="F151" s="187" t="s">
        <v>165</v>
      </c>
      <c r="G151" s="188" t="s">
        <v>166</v>
      </c>
      <c r="H151" s="189">
        <v>3801.6</v>
      </c>
      <c r="I151" s="190"/>
      <c r="J151" s="191">
        <f>ROUND(I151*H151,2)</f>
        <v>0</v>
      </c>
      <c r="K151" s="187" t="s">
        <v>122</v>
      </c>
      <c r="L151" s="38"/>
      <c r="M151" s="192" t="s">
        <v>1</v>
      </c>
      <c r="N151" s="193" t="s">
        <v>40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123</v>
      </c>
      <c r="AT151" s="196" t="s">
        <v>118</v>
      </c>
      <c r="AU151" s="196" t="s">
        <v>85</v>
      </c>
      <c r="AY151" s="16" t="s">
        <v>116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83</v>
      </c>
      <c r="BK151" s="197">
        <f>ROUND(I151*H151,2)</f>
        <v>0</v>
      </c>
      <c r="BL151" s="16" t="s">
        <v>123</v>
      </c>
      <c r="BM151" s="196" t="s">
        <v>167</v>
      </c>
    </row>
    <row r="152" spans="1:65" s="2" customFormat="1" ht="19.5">
      <c r="A152" s="33"/>
      <c r="B152" s="34"/>
      <c r="C152" s="35"/>
      <c r="D152" s="198" t="s">
        <v>125</v>
      </c>
      <c r="E152" s="35"/>
      <c r="F152" s="199" t="s">
        <v>168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125</v>
      </c>
      <c r="AU152" s="16" t="s">
        <v>85</v>
      </c>
    </row>
    <row r="153" spans="1:65" s="2" customFormat="1" ht="19.5">
      <c r="A153" s="33"/>
      <c r="B153" s="34"/>
      <c r="C153" s="35"/>
      <c r="D153" s="198" t="s">
        <v>127</v>
      </c>
      <c r="E153" s="35"/>
      <c r="F153" s="203" t="s">
        <v>169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127</v>
      </c>
      <c r="AU153" s="16" t="s">
        <v>85</v>
      </c>
    </row>
    <row r="154" spans="1:65" s="13" customFormat="1" ht="11.25">
      <c r="B154" s="204"/>
      <c r="C154" s="205"/>
      <c r="D154" s="198" t="s">
        <v>129</v>
      </c>
      <c r="E154" s="206" t="s">
        <v>1</v>
      </c>
      <c r="F154" s="207" t="s">
        <v>170</v>
      </c>
      <c r="G154" s="205"/>
      <c r="H154" s="208">
        <v>3801.6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129</v>
      </c>
      <c r="AU154" s="214" t="s">
        <v>85</v>
      </c>
      <c r="AV154" s="13" t="s">
        <v>85</v>
      </c>
      <c r="AW154" s="13" t="s">
        <v>32</v>
      </c>
      <c r="AX154" s="13" t="s">
        <v>75</v>
      </c>
      <c r="AY154" s="214" t="s">
        <v>116</v>
      </c>
    </row>
    <row r="155" spans="1:65" s="14" customFormat="1" ht="11.25">
      <c r="B155" s="215"/>
      <c r="C155" s="216"/>
      <c r="D155" s="198" t="s">
        <v>129</v>
      </c>
      <c r="E155" s="217" t="s">
        <v>1</v>
      </c>
      <c r="F155" s="218" t="s">
        <v>131</v>
      </c>
      <c r="G155" s="216"/>
      <c r="H155" s="219">
        <v>3801.6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129</v>
      </c>
      <c r="AU155" s="225" t="s">
        <v>85</v>
      </c>
      <c r="AV155" s="14" t="s">
        <v>123</v>
      </c>
      <c r="AW155" s="14" t="s">
        <v>32</v>
      </c>
      <c r="AX155" s="14" t="s">
        <v>83</v>
      </c>
      <c r="AY155" s="225" t="s">
        <v>116</v>
      </c>
    </row>
    <row r="156" spans="1:65" s="2" customFormat="1" ht="16.5" customHeight="1">
      <c r="A156" s="33"/>
      <c r="B156" s="34"/>
      <c r="C156" s="226" t="s">
        <v>171</v>
      </c>
      <c r="D156" s="226" t="s">
        <v>172</v>
      </c>
      <c r="E156" s="227" t="s">
        <v>173</v>
      </c>
      <c r="F156" s="228" t="s">
        <v>174</v>
      </c>
      <c r="G156" s="229" t="s">
        <v>175</v>
      </c>
      <c r="H156" s="230">
        <v>76.031999999999996</v>
      </c>
      <c r="I156" s="231"/>
      <c r="J156" s="232">
        <f>ROUND(I156*H156,2)</f>
        <v>0</v>
      </c>
      <c r="K156" s="228" t="s">
        <v>122</v>
      </c>
      <c r="L156" s="233"/>
      <c r="M156" s="234" t="s">
        <v>1</v>
      </c>
      <c r="N156" s="235" t="s">
        <v>40</v>
      </c>
      <c r="O156" s="70"/>
      <c r="P156" s="194">
        <f>O156*H156</f>
        <v>0</v>
      </c>
      <c r="Q156" s="194">
        <v>1E-3</v>
      </c>
      <c r="R156" s="194">
        <f>Q156*H156</f>
        <v>7.6032000000000002E-2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171</v>
      </c>
      <c r="AT156" s="196" t="s">
        <v>172</v>
      </c>
      <c r="AU156" s="196" t="s">
        <v>85</v>
      </c>
      <c r="AY156" s="16" t="s">
        <v>116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83</v>
      </c>
      <c r="BK156" s="197">
        <f>ROUND(I156*H156,2)</f>
        <v>0</v>
      </c>
      <c r="BL156" s="16" t="s">
        <v>123</v>
      </c>
      <c r="BM156" s="196" t="s">
        <v>176</v>
      </c>
    </row>
    <row r="157" spans="1:65" s="2" customFormat="1" ht="11.25">
      <c r="A157" s="33"/>
      <c r="B157" s="34"/>
      <c r="C157" s="35"/>
      <c r="D157" s="198" t="s">
        <v>125</v>
      </c>
      <c r="E157" s="35"/>
      <c r="F157" s="199" t="s">
        <v>174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125</v>
      </c>
      <c r="AU157" s="16" t="s">
        <v>85</v>
      </c>
    </row>
    <row r="158" spans="1:65" s="13" customFormat="1" ht="11.25">
      <c r="B158" s="204"/>
      <c r="C158" s="205"/>
      <c r="D158" s="198" t="s">
        <v>129</v>
      </c>
      <c r="E158" s="205"/>
      <c r="F158" s="207" t="s">
        <v>177</v>
      </c>
      <c r="G158" s="205"/>
      <c r="H158" s="208">
        <v>76.031999999999996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129</v>
      </c>
      <c r="AU158" s="214" t="s">
        <v>85</v>
      </c>
      <c r="AV158" s="13" t="s">
        <v>85</v>
      </c>
      <c r="AW158" s="13" t="s">
        <v>4</v>
      </c>
      <c r="AX158" s="13" t="s">
        <v>83</v>
      </c>
      <c r="AY158" s="214" t="s">
        <v>116</v>
      </c>
    </row>
    <row r="159" spans="1:65" s="2" customFormat="1" ht="24.2" customHeight="1">
      <c r="A159" s="33"/>
      <c r="B159" s="34"/>
      <c r="C159" s="185" t="s">
        <v>178</v>
      </c>
      <c r="D159" s="185" t="s">
        <v>118</v>
      </c>
      <c r="E159" s="186" t="s">
        <v>179</v>
      </c>
      <c r="F159" s="187" t="s">
        <v>180</v>
      </c>
      <c r="G159" s="188" t="s">
        <v>166</v>
      </c>
      <c r="H159" s="189">
        <v>4620</v>
      </c>
      <c r="I159" s="190"/>
      <c r="J159" s="191">
        <f>ROUND(I159*H159,2)</f>
        <v>0</v>
      </c>
      <c r="K159" s="187" t="s">
        <v>122</v>
      </c>
      <c r="L159" s="38"/>
      <c r="M159" s="192" t="s">
        <v>1</v>
      </c>
      <c r="N159" s="193" t="s">
        <v>40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123</v>
      </c>
      <c r="AT159" s="196" t="s">
        <v>118</v>
      </c>
      <c r="AU159" s="196" t="s">
        <v>85</v>
      </c>
      <c r="AY159" s="16" t="s">
        <v>116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83</v>
      </c>
      <c r="BK159" s="197">
        <f>ROUND(I159*H159,2)</f>
        <v>0</v>
      </c>
      <c r="BL159" s="16" t="s">
        <v>123</v>
      </c>
      <c r="BM159" s="196" t="s">
        <v>181</v>
      </c>
    </row>
    <row r="160" spans="1:65" s="2" customFormat="1" ht="19.5">
      <c r="A160" s="33"/>
      <c r="B160" s="34"/>
      <c r="C160" s="35"/>
      <c r="D160" s="198" t="s">
        <v>125</v>
      </c>
      <c r="E160" s="35"/>
      <c r="F160" s="199" t="s">
        <v>182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125</v>
      </c>
      <c r="AU160" s="16" t="s">
        <v>85</v>
      </c>
    </row>
    <row r="161" spans="1:65" s="2" customFormat="1" ht="19.5">
      <c r="A161" s="33"/>
      <c r="B161" s="34"/>
      <c r="C161" s="35"/>
      <c r="D161" s="198" t="s">
        <v>127</v>
      </c>
      <c r="E161" s="35"/>
      <c r="F161" s="203" t="s">
        <v>183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127</v>
      </c>
      <c r="AU161" s="16" t="s">
        <v>85</v>
      </c>
    </row>
    <row r="162" spans="1:65" s="13" customFormat="1" ht="11.25">
      <c r="B162" s="204"/>
      <c r="C162" s="205"/>
      <c r="D162" s="198" t="s">
        <v>129</v>
      </c>
      <c r="E162" s="206" t="s">
        <v>1</v>
      </c>
      <c r="F162" s="207" t="s">
        <v>184</v>
      </c>
      <c r="G162" s="205"/>
      <c r="H162" s="208">
        <v>4620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129</v>
      </c>
      <c r="AU162" s="214" t="s">
        <v>85</v>
      </c>
      <c r="AV162" s="13" t="s">
        <v>85</v>
      </c>
      <c r="AW162" s="13" t="s">
        <v>32</v>
      </c>
      <c r="AX162" s="13" t="s">
        <v>75</v>
      </c>
      <c r="AY162" s="214" t="s">
        <v>116</v>
      </c>
    </row>
    <row r="163" spans="1:65" s="14" customFormat="1" ht="11.25">
      <c r="B163" s="215"/>
      <c r="C163" s="216"/>
      <c r="D163" s="198" t="s">
        <v>129</v>
      </c>
      <c r="E163" s="217" t="s">
        <v>1</v>
      </c>
      <c r="F163" s="218" t="s">
        <v>131</v>
      </c>
      <c r="G163" s="216"/>
      <c r="H163" s="219">
        <v>4620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129</v>
      </c>
      <c r="AU163" s="225" t="s">
        <v>85</v>
      </c>
      <c r="AV163" s="14" t="s">
        <v>123</v>
      </c>
      <c r="AW163" s="14" t="s">
        <v>32</v>
      </c>
      <c r="AX163" s="14" t="s">
        <v>83</v>
      </c>
      <c r="AY163" s="225" t="s">
        <v>116</v>
      </c>
    </row>
    <row r="164" spans="1:65" s="2" customFormat="1" ht="16.5" customHeight="1">
      <c r="A164" s="33"/>
      <c r="B164" s="34"/>
      <c r="C164" s="226" t="s">
        <v>185</v>
      </c>
      <c r="D164" s="226" t="s">
        <v>172</v>
      </c>
      <c r="E164" s="227" t="s">
        <v>186</v>
      </c>
      <c r="F164" s="228" t="s">
        <v>187</v>
      </c>
      <c r="G164" s="229" t="s">
        <v>175</v>
      </c>
      <c r="H164" s="230">
        <v>92.4</v>
      </c>
      <c r="I164" s="231"/>
      <c r="J164" s="232">
        <f>ROUND(I164*H164,2)</f>
        <v>0</v>
      </c>
      <c r="K164" s="228" t="s">
        <v>122</v>
      </c>
      <c r="L164" s="233"/>
      <c r="M164" s="234" t="s">
        <v>1</v>
      </c>
      <c r="N164" s="235" t="s">
        <v>40</v>
      </c>
      <c r="O164" s="70"/>
      <c r="P164" s="194">
        <f>O164*H164</f>
        <v>0</v>
      </c>
      <c r="Q164" s="194">
        <v>1E-3</v>
      </c>
      <c r="R164" s="194">
        <f>Q164*H164</f>
        <v>9.240000000000001E-2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171</v>
      </c>
      <c r="AT164" s="196" t="s">
        <v>172</v>
      </c>
      <c r="AU164" s="196" t="s">
        <v>85</v>
      </c>
      <c r="AY164" s="16" t="s">
        <v>116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83</v>
      </c>
      <c r="BK164" s="197">
        <f>ROUND(I164*H164,2)</f>
        <v>0</v>
      </c>
      <c r="BL164" s="16" t="s">
        <v>123</v>
      </c>
      <c r="BM164" s="196" t="s">
        <v>188</v>
      </c>
    </row>
    <row r="165" spans="1:65" s="2" customFormat="1" ht="11.25">
      <c r="A165" s="33"/>
      <c r="B165" s="34"/>
      <c r="C165" s="35"/>
      <c r="D165" s="198" t="s">
        <v>125</v>
      </c>
      <c r="E165" s="35"/>
      <c r="F165" s="199" t="s">
        <v>187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125</v>
      </c>
      <c r="AU165" s="16" t="s">
        <v>85</v>
      </c>
    </row>
    <row r="166" spans="1:65" s="2" customFormat="1" ht="19.5">
      <c r="A166" s="33"/>
      <c r="B166" s="34"/>
      <c r="C166" s="35"/>
      <c r="D166" s="198" t="s">
        <v>127</v>
      </c>
      <c r="E166" s="35"/>
      <c r="F166" s="203" t="s">
        <v>189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85</v>
      </c>
    </row>
    <row r="167" spans="1:65" s="13" customFormat="1" ht="11.25">
      <c r="B167" s="204"/>
      <c r="C167" s="205"/>
      <c r="D167" s="198" t="s">
        <v>129</v>
      </c>
      <c r="E167" s="205"/>
      <c r="F167" s="207" t="s">
        <v>190</v>
      </c>
      <c r="G167" s="205"/>
      <c r="H167" s="208">
        <v>92.4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129</v>
      </c>
      <c r="AU167" s="214" t="s">
        <v>85</v>
      </c>
      <c r="AV167" s="13" t="s">
        <v>85</v>
      </c>
      <c r="AW167" s="13" t="s">
        <v>4</v>
      </c>
      <c r="AX167" s="13" t="s">
        <v>83</v>
      </c>
      <c r="AY167" s="214" t="s">
        <v>116</v>
      </c>
    </row>
    <row r="168" spans="1:65" s="2" customFormat="1" ht="24.2" customHeight="1">
      <c r="A168" s="33"/>
      <c r="B168" s="34"/>
      <c r="C168" s="185" t="s">
        <v>191</v>
      </c>
      <c r="D168" s="185" t="s">
        <v>118</v>
      </c>
      <c r="E168" s="186" t="s">
        <v>192</v>
      </c>
      <c r="F168" s="187" t="s">
        <v>193</v>
      </c>
      <c r="G168" s="188" t="s">
        <v>166</v>
      </c>
      <c r="H168" s="189">
        <v>4620</v>
      </c>
      <c r="I168" s="190"/>
      <c r="J168" s="191">
        <f>ROUND(I168*H168,2)</f>
        <v>0</v>
      </c>
      <c r="K168" s="187" t="s">
        <v>122</v>
      </c>
      <c r="L168" s="38"/>
      <c r="M168" s="192" t="s">
        <v>1</v>
      </c>
      <c r="N168" s="193" t="s">
        <v>40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123</v>
      </c>
      <c r="AT168" s="196" t="s">
        <v>118</v>
      </c>
      <c r="AU168" s="196" t="s">
        <v>85</v>
      </c>
      <c r="AY168" s="16" t="s">
        <v>116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83</v>
      </c>
      <c r="BK168" s="197">
        <f>ROUND(I168*H168,2)</f>
        <v>0</v>
      </c>
      <c r="BL168" s="16" t="s">
        <v>123</v>
      </c>
      <c r="BM168" s="196" t="s">
        <v>194</v>
      </c>
    </row>
    <row r="169" spans="1:65" s="2" customFormat="1" ht="29.25">
      <c r="A169" s="33"/>
      <c r="B169" s="34"/>
      <c r="C169" s="35"/>
      <c r="D169" s="198" t="s">
        <v>125</v>
      </c>
      <c r="E169" s="35"/>
      <c r="F169" s="199" t="s">
        <v>195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125</v>
      </c>
      <c r="AU169" s="16" t="s">
        <v>85</v>
      </c>
    </row>
    <row r="170" spans="1:65" s="2" customFormat="1" ht="29.25">
      <c r="A170" s="33"/>
      <c r="B170" s="34"/>
      <c r="C170" s="35"/>
      <c r="D170" s="198" t="s">
        <v>127</v>
      </c>
      <c r="E170" s="35"/>
      <c r="F170" s="203" t="s">
        <v>196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85</v>
      </c>
    </row>
    <row r="171" spans="1:65" s="13" customFormat="1" ht="11.25">
      <c r="B171" s="204"/>
      <c r="C171" s="205"/>
      <c r="D171" s="198" t="s">
        <v>129</v>
      </c>
      <c r="E171" s="206" t="s">
        <v>1</v>
      </c>
      <c r="F171" s="207" t="s">
        <v>184</v>
      </c>
      <c r="G171" s="205"/>
      <c r="H171" s="208">
        <v>4620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129</v>
      </c>
      <c r="AU171" s="214" t="s">
        <v>85</v>
      </c>
      <c r="AV171" s="13" t="s">
        <v>85</v>
      </c>
      <c r="AW171" s="13" t="s">
        <v>32</v>
      </c>
      <c r="AX171" s="13" t="s">
        <v>75</v>
      </c>
      <c r="AY171" s="214" t="s">
        <v>116</v>
      </c>
    </row>
    <row r="172" spans="1:65" s="14" customFormat="1" ht="11.25">
      <c r="B172" s="215"/>
      <c r="C172" s="216"/>
      <c r="D172" s="198" t="s">
        <v>129</v>
      </c>
      <c r="E172" s="217" t="s">
        <v>1</v>
      </c>
      <c r="F172" s="218" t="s">
        <v>131</v>
      </c>
      <c r="G172" s="216"/>
      <c r="H172" s="219">
        <v>4620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129</v>
      </c>
      <c r="AU172" s="225" t="s">
        <v>85</v>
      </c>
      <c r="AV172" s="14" t="s">
        <v>123</v>
      </c>
      <c r="AW172" s="14" t="s">
        <v>32</v>
      </c>
      <c r="AX172" s="14" t="s">
        <v>83</v>
      </c>
      <c r="AY172" s="225" t="s">
        <v>116</v>
      </c>
    </row>
    <row r="173" spans="1:65" s="12" customFormat="1" ht="22.9" customHeight="1">
      <c r="B173" s="169"/>
      <c r="C173" s="170"/>
      <c r="D173" s="171" t="s">
        <v>74</v>
      </c>
      <c r="E173" s="183" t="s">
        <v>178</v>
      </c>
      <c r="F173" s="183" t="s">
        <v>197</v>
      </c>
      <c r="G173" s="170"/>
      <c r="H173" s="170"/>
      <c r="I173" s="173"/>
      <c r="J173" s="184">
        <f>BK173</f>
        <v>0</v>
      </c>
      <c r="K173" s="170"/>
      <c r="L173" s="175"/>
      <c r="M173" s="176"/>
      <c r="N173" s="177"/>
      <c r="O173" s="177"/>
      <c r="P173" s="178">
        <f>SUM(P174:P178)</f>
        <v>0</v>
      </c>
      <c r="Q173" s="177"/>
      <c r="R173" s="178">
        <f>SUM(R174:R178)</f>
        <v>0</v>
      </c>
      <c r="S173" s="177"/>
      <c r="T173" s="179">
        <f>SUM(T174:T178)</f>
        <v>0.09</v>
      </c>
      <c r="AR173" s="180" t="s">
        <v>83</v>
      </c>
      <c r="AT173" s="181" t="s">
        <v>74</v>
      </c>
      <c r="AU173" s="181" t="s">
        <v>83</v>
      </c>
      <c r="AY173" s="180" t="s">
        <v>116</v>
      </c>
      <c r="BK173" s="182">
        <f>SUM(BK174:BK178)</f>
        <v>0</v>
      </c>
    </row>
    <row r="174" spans="1:65" s="2" customFormat="1" ht="24.2" customHeight="1">
      <c r="A174" s="33"/>
      <c r="B174" s="34"/>
      <c r="C174" s="185" t="s">
        <v>198</v>
      </c>
      <c r="D174" s="185" t="s">
        <v>118</v>
      </c>
      <c r="E174" s="186" t="s">
        <v>199</v>
      </c>
      <c r="F174" s="187" t="s">
        <v>200</v>
      </c>
      <c r="G174" s="188" t="s">
        <v>121</v>
      </c>
      <c r="H174" s="189">
        <v>90</v>
      </c>
      <c r="I174" s="190"/>
      <c r="J174" s="191">
        <f>ROUND(I174*H174,2)</f>
        <v>0</v>
      </c>
      <c r="K174" s="187" t="s">
        <v>122</v>
      </c>
      <c r="L174" s="38"/>
      <c r="M174" s="192" t="s">
        <v>1</v>
      </c>
      <c r="N174" s="193" t="s">
        <v>40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1E-3</v>
      </c>
      <c r="T174" s="195">
        <f>S174*H174</f>
        <v>0.09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123</v>
      </c>
      <c r="AT174" s="196" t="s">
        <v>118</v>
      </c>
      <c r="AU174" s="196" t="s">
        <v>85</v>
      </c>
      <c r="AY174" s="16" t="s">
        <v>116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83</v>
      </c>
      <c r="BK174" s="197">
        <f>ROUND(I174*H174,2)</f>
        <v>0</v>
      </c>
      <c r="BL174" s="16" t="s">
        <v>123</v>
      </c>
      <c r="BM174" s="196" t="s">
        <v>201</v>
      </c>
    </row>
    <row r="175" spans="1:65" s="2" customFormat="1" ht="19.5">
      <c r="A175" s="33"/>
      <c r="B175" s="34"/>
      <c r="C175" s="35"/>
      <c r="D175" s="198" t="s">
        <v>125</v>
      </c>
      <c r="E175" s="35"/>
      <c r="F175" s="199" t="s">
        <v>202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125</v>
      </c>
      <c r="AU175" s="16" t="s">
        <v>85</v>
      </c>
    </row>
    <row r="176" spans="1:65" s="2" customFormat="1" ht="29.25">
      <c r="A176" s="33"/>
      <c r="B176" s="34"/>
      <c r="C176" s="35"/>
      <c r="D176" s="198" t="s">
        <v>127</v>
      </c>
      <c r="E176" s="35"/>
      <c r="F176" s="203" t="s">
        <v>203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127</v>
      </c>
      <c r="AU176" s="16" t="s">
        <v>85</v>
      </c>
    </row>
    <row r="177" spans="1:65" s="13" customFormat="1" ht="11.25">
      <c r="B177" s="204"/>
      <c r="C177" s="205"/>
      <c r="D177" s="198" t="s">
        <v>129</v>
      </c>
      <c r="E177" s="206" t="s">
        <v>1</v>
      </c>
      <c r="F177" s="207" t="s">
        <v>204</v>
      </c>
      <c r="G177" s="205"/>
      <c r="H177" s="208">
        <v>90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129</v>
      </c>
      <c r="AU177" s="214" t="s">
        <v>85</v>
      </c>
      <c r="AV177" s="13" t="s">
        <v>85</v>
      </c>
      <c r="AW177" s="13" t="s">
        <v>32</v>
      </c>
      <c r="AX177" s="13" t="s">
        <v>75</v>
      </c>
      <c r="AY177" s="214" t="s">
        <v>116</v>
      </c>
    </row>
    <row r="178" spans="1:65" s="14" customFormat="1" ht="11.25">
      <c r="B178" s="215"/>
      <c r="C178" s="216"/>
      <c r="D178" s="198" t="s">
        <v>129</v>
      </c>
      <c r="E178" s="217" t="s">
        <v>1</v>
      </c>
      <c r="F178" s="218" t="s">
        <v>131</v>
      </c>
      <c r="G178" s="216"/>
      <c r="H178" s="219">
        <v>90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129</v>
      </c>
      <c r="AU178" s="225" t="s">
        <v>85</v>
      </c>
      <c r="AV178" s="14" t="s">
        <v>123</v>
      </c>
      <c r="AW178" s="14" t="s">
        <v>32</v>
      </c>
      <c r="AX178" s="14" t="s">
        <v>83</v>
      </c>
      <c r="AY178" s="225" t="s">
        <v>116</v>
      </c>
    </row>
    <row r="179" spans="1:65" s="12" customFormat="1" ht="22.9" customHeight="1">
      <c r="B179" s="169"/>
      <c r="C179" s="170"/>
      <c r="D179" s="171" t="s">
        <v>74</v>
      </c>
      <c r="E179" s="183" t="s">
        <v>205</v>
      </c>
      <c r="F179" s="183" t="s">
        <v>206</v>
      </c>
      <c r="G179" s="170"/>
      <c r="H179" s="170"/>
      <c r="I179" s="173"/>
      <c r="J179" s="184">
        <f>BK179</f>
        <v>0</v>
      </c>
      <c r="K179" s="170"/>
      <c r="L179" s="175"/>
      <c r="M179" s="176"/>
      <c r="N179" s="177"/>
      <c r="O179" s="177"/>
      <c r="P179" s="178">
        <f>SUM(P180:P181)</f>
        <v>0</v>
      </c>
      <c r="Q179" s="177"/>
      <c r="R179" s="178">
        <f>SUM(R180:R181)</f>
        <v>0</v>
      </c>
      <c r="S179" s="177"/>
      <c r="T179" s="179">
        <f>SUM(T180:T181)</f>
        <v>0</v>
      </c>
      <c r="AR179" s="180" t="s">
        <v>83</v>
      </c>
      <c r="AT179" s="181" t="s">
        <v>74</v>
      </c>
      <c r="AU179" s="181" t="s">
        <v>83</v>
      </c>
      <c r="AY179" s="180" t="s">
        <v>116</v>
      </c>
      <c r="BK179" s="182">
        <f>SUM(BK180:BK181)</f>
        <v>0</v>
      </c>
    </row>
    <row r="180" spans="1:65" s="2" customFormat="1" ht="16.5" customHeight="1">
      <c r="A180" s="33"/>
      <c r="B180" s="34"/>
      <c r="C180" s="185" t="s">
        <v>207</v>
      </c>
      <c r="D180" s="185" t="s">
        <v>118</v>
      </c>
      <c r="E180" s="186" t="s">
        <v>208</v>
      </c>
      <c r="F180" s="187" t="s">
        <v>209</v>
      </c>
      <c r="G180" s="188" t="s">
        <v>154</v>
      </c>
      <c r="H180" s="189">
        <v>0.16800000000000001</v>
      </c>
      <c r="I180" s="190"/>
      <c r="J180" s="191">
        <f>ROUND(I180*H180,2)</f>
        <v>0</v>
      </c>
      <c r="K180" s="187" t="s">
        <v>122</v>
      </c>
      <c r="L180" s="38"/>
      <c r="M180" s="192" t="s">
        <v>1</v>
      </c>
      <c r="N180" s="193" t="s">
        <v>40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123</v>
      </c>
      <c r="AT180" s="196" t="s">
        <v>118</v>
      </c>
      <c r="AU180" s="196" t="s">
        <v>85</v>
      </c>
      <c r="AY180" s="16" t="s">
        <v>116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83</v>
      </c>
      <c r="BK180" s="197">
        <f>ROUND(I180*H180,2)</f>
        <v>0</v>
      </c>
      <c r="BL180" s="16" t="s">
        <v>123</v>
      </c>
      <c r="BM180" s="196" t="s">
        <v>210</v>
      </c>
    </row>
    <row r="181" spans="1:65" s="2" customFormat="1" ht="19.5">
      <c r="A181" s="33"/>
      <c r="B181" s="34"/>
      <c r="C181" s="35"/>
      <c r="D181" s="198" t="s">
        <v>125</v>
      </c>
      <c r="E181" s="35"/>
      <c r="F181" s="199" t="s">
        <v>211</v>
      </c>
      <c r="G181" s="35"/>
      <c r="H181" s="35"/>
      <c r="I181" s="200"/>
      <c r="J181" s="35"/>
      <c r="K181" s="35"/>
      <c r="L181" s="38"/>
      <c r="M181" s="236"/>
      <c r="N181" s="237"/>
      <c r="O181" s="238"/>
      <c r="P181" s="238"/>
      <c r="Q181" s="238"/>
      <c r="R181" s="238"/>
      <c r="S181" s="238"/>
      <c r="T181" s="239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125</v>
      </c>
      <c r="AU181" s="16" t="s">
        <v>85</v>
      </c>
    </row>
    <row r="182" spans="1:65" s="2" customFormat="1" ht="6.95" customHeight="1">
      <c r="A182" s="33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38"/>
      <c r="M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</row>
  </sheetData>
  <sheetProtection algorithmName="SHA-512" hashValue="I0R55CxJqFoAXTFCT3ziBlIWIjHHd4i9apCw9qI72dVDycvnGNvDBdwT8x0uqQNEJyW7N4bW5zieH3fk6IVkJA==" saltValue="tKcDM0+2ybD8G/MP31jUXd12MU3aBJNxVqXxEMnXeBtIxiyesvHvGaD8yMrImZ0YGCadodk/E8bSB/I3cypShA==" spinCount="100000" sheet="1" objects="1" scenarios="1" formatColumns="0" formatRows="0" autoFilter="0"/>
  <autoFilter ref="C119:K18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89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Trnávka - Trnávka, km 5,140 - 6,004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212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25. 8. 2022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Povodí Odry, státní podnik</v>
      </c>
      <c r="F15" s="33"/>
      <c r="G15" s="33"/>
      <c r="H15" s="33"/>
      <c r="I15" s="111" t="s">
        <v>27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31</v>
      </c>
      <c r="F21" s="33"/>
      <c r="G21" s="33"/>
      <c r="H21" s="33"/>
      <c r="I21" s="111" t="s">
        <v>27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33</v>
      </c>
      <c r="E23" s="33"/>
      <c r="F23" s="33"/>
      <c r="G23" s="33"/>
      <c r="H23" s="33"/>
      <c r="I23" s="111" t="s">
        <v>25</v>
      </c>
      <c r="J23" s="112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31</v>
      </c>
      <c r="F24" s="33"/>
      <c r="G24" s="33"/>
      <c r="H24" s="33"/>
      <c r="I24" s="111" t="s">
        <v>27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34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ROUND((SUM(BE121:BE154)),  2)</f>
        <v>0</v>
      </c>
      <c r="G33" s="33"/>
      <c r="H33" s="33"/>
      <c r="I33" s="123">
        <v>0.21</v>
      </c>
      <c r="J33" s="122">
        <f>ROUND(((SUM(BE121:BE154))*I33),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ROUND((SUM(BF121:BF154)),  2)</f>
        <v>0</v>
      </c>
      <c r="G34" s="33"/>
      <c r="H34" s="33"/>
      <c r="I34" s="123">
        <v>0.15</v>
      </c>
      <c r="J34" s="122">
        <f>ROUND(((SUM(BF121:BF154))*I34),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ROUND((SUM(BG121:BG154)),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ROUND((SUM(BH121:BH154)),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ROUND((SUM(BI121:BI154)),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48</v>
      </c>
      <c r="E50" s="132"/>
      <c r="F50" s="132"/>
      <c r="G50" s="131" t="s">
        <v>49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50</v>
      </c>
      <c r="E61" s="134"/>
      <c r="F61" s="135" t="s">
        <v>51</v>
      </c>
      <c r="G61" s="133" t="s">
        <v>50</v>
      </c>
      <c r="H61" s="134"/>
      <c r="I61" s="134"/>
      <c r="J61" s="136" t="s">
        <v>51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52</v>
      </c>
      <c r="E65" s="137"/>
      <c r="F65" s="137"/>
      <c r="G65" s="131" t="s">
        <v>53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50</v>
      </c>
      <c r="E76" s="134"/>
      <c r="F76" s="135" t="s">
        <v>51</v>
      </c>
      <c r="G76" s="133" t="s">
        <v>50</v>
      </c>
      <c r="H76" s="134"/>
      <c r="I76" s="134"/>
      <c r="J76" s="136" t="s">
        <v>51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Trnávka - Trnávka, km 5,140 - 6,004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VON - Vedlejší a ostatní náklady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25. 8. 2022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Povodí Odry, státní podnik</v>
      </c>
      <c r="G91" s="35"/>
      <c r="H91" s="35"/>
      <c r="I91" s="28" t="s">
        <v>30</v>
      </c>
      <c r="J91" s="31" t="str">
        <f>E21</f>
        <v>Ing. Aneta Samková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33</v>
      </c>
      <c r="J92" s="31" t="str">
        <f>E24</f>
        <v>Ing. Aneta Samková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93</v>
      </c>
      <c r="D94" s="143"/>
      <c r="E94" s="143"/>
      <c r="F94" s="143"/>
      <c r="G94" s="143"/>
      <c r="H94" s="143"/>
      <c r="I94" s="143"/>
      <c r="J94" s="144" t="s">
        <v>94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95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46"/>
      <c r="C97" s="147"/>
      <c r="D97" s="148" t="s">
        <v>213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214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215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216</v>
      </c>
      <c r="E100" s="155"/>
      <c r="F100" s="155"/>
      <c r="G100" s="155"/>
      <c r="H100" s="155"/>
      <c r="I100" s="155"/>
      <c r="J100" s="156">
        <f>J135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217</v>
      </c>
      <c r="E101" s="155"/>
      <c r="F101" s="155"/>
      <c r="G101" s="155"/>
      <c r="H101" s="155"/>
      <c r="I101" s="155"/>
      <c r="J101" s="156">
        <f>J145</f>
        <v>0</v>
      </c>
      <c r="K101" s="153"/>
      <c r="L101" s="157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101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1" t="str">
        <f>E7</f>
        <v>Trnávka - Trnávka, km 5,140 - 6,004</v>
      </c>
      <c r="F111" s="292"/>
      <c r="G111" s="292"/>
      <c r="H111" s="29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90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2" t="str">
        <f>E9</f>
        <v>VON - Vedlejší a ostatní náklady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25. 8. 2022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>Povodí Odry, státní podnik</v>
      </c>
      <c r="G117" s="35"/>
      <c r="H117" s="35"/>
      <c r="I117" s="28" t="s">
        <v>30</v>
      </c>
      <c r="J117" s="31" t="str">
        <f>E21</f>
        <v>Ing. Aneta Samková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28" t="s">
        <v>33</v>
      </c>
      <c r="J118" s="31" t="str">
        <f>E24</f>
        <v>Ing. Aneta Samková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102</v>
      </c>
      <c r="D120" s="161" t="s">
        <v>60</v>
      </c>
      <c r="E120" s="161" t="s">
        <v>56</v>
      </c>
      <c r="F120" s="161" t="s">
        <v>57</v>
      </c>
      <c r="G120" s="161" t="s">
        <v>103</v>
      </c>
      <c r="H120" s="161" t="s">
        <v>104</v>
      </c>
      <c r="I120" s="161" t="s">
        <v>105</v>
      </c>
      <c r="J120" s="161" t="s">
        <v>94</v>
      </c>
      <c r="K120" s="162" t="s">
        <v>106</v>
      </c>
      <c r="L120" s="163"/>
      <c r="M120" s="74" t="s">
        <v>1</v>
      </c>
      <c r="N120" s="75" t="s">
        <v>39</v>
      </c>
      <c r="O120" s="75" t="s">
        <v>107</v>
      </c>
      <c r="P120" s="75" t="s">
        <v>108</v>
      </c>
      <c r="Q120" s="75" t="s">
        <v>109</v>
      </c>
      <c r="R120" s="75" t="s">
        <v>110</v>
      </c>
      <c r="S120" s="75" t="s">
        <v>111</v>
      </c>
      <c r="T120" s="76" t="s">
        <v>112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113</v>
      </c>
      <c r="D121" s="35"/>
      <c r="E121" s="35"/>
      <c r="F121" s="35"/>
      <c r="G121" s="35"/>
      <c r="H121" s="35"/>
      <c r="I121" s="35"/>
      <c r="J121" s="164">
        <f>BK121</f>
        <v>0</v>
      </c>
      <c r="K121" s="35"/>
      <c r="L121" s="38"/>
      <c r="M121" s="77"/>
      <c r="N121" s="165"/>
      <c r="O121" s="78"/>
      <c r="P121" s="166">
        <f>P122</f>
        <v>0</v>
      </c>
      <c r="Q121" s="78"/>
      <c r="R121" s="166">
        <f>R122</f>
        <v>0</v>
      </c>
      <c r="S121" s="78"/>
      <c r="T121" s="167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74</v>
      </c>
      <c r="AU121" s="16" t="s">
        <v>96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74</v>
      </c>
      <c r="E122" s="172" t="s">
        <v>218</v>
      </c>
      <c r="F122" s="172" t="s">
        <v>219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P123+P129+P135+P145</f>
        <v>0</v>
      </c>
      <c r="Q122" s="177"/>
      <c r="R122" s="178">
        <f>R123+R129+R135+R145</f>
        <v>0</v>
      </c>
      <c r="S122" s="177"/>
      <c r="T122" s="179">
        <f>T123+T129+T135+T145</f>
        <v>0</v>
      </c>
      <c r="AR122" s="180" t="s">
        <v>151</v>
      </c>
      <c r="AT122" s="181" t="s">
        <v>74</v>
      </c>
      <c r="AU122" s="181" t="s">
        <v>75</v>
      </c>
      <c r="AY122" s="180" t="s">
        <v>116</v>
      </c>
      <c r="BK122" s="182">
        <f>BK123+BK129+BK135+BK145</f>
        <v>0</v>
      </c>
    </row>
    <row r="123" spans="1:65" s="12" customFormat="1" ht="22.9" customHeight="1">
      <c r="B123" s="169"/>
      <c r="C123" s="170"/>
      <c r="D123" s="171" t="s">
        <v>74</v>
      </c>
      <c r="E123" s="183" t="s">
        <v>220</v>
      </c>
      <c r="F123" s="183" t="s">
        <v>221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SUM(P124:P128)</f>
        <v>0</v>
      </c>
      <c r="Q123" s="177"/>
      <c r="R123" s="178">
        <f>SUM(R124:R128)</f>
        <v>0</v>
      </c>
      <c r="S123" s="177"/>
      <c r="T123" s="179">
        <f>SUM(T124:T128)</f>
        <v>0</v>
      </c>
      <c r="AR123" s="180" t="s">
        <v>151</v>
      </c>
      <c r="AT123" s="181" t="s">
        <v>74</v>
      </c>
      <c r="AU123" s="181" t="s">
        <v>83</v>
      </c>
      <c r="AY123" s="180" t="s">
        <v>116</v>
      </c>
      <c r="BK123" s="182">
        <f>SUM(BK124:BK128)</f>
        <v>0</v>
      </c>
    </row>
    <row r="124" spans="1:65" s="2" customFormat="1" ht="16.5" customHeight="1">
      <c r="A124" s="33"/>
      <c r="B124" s="34"/>
      <c r="C124" s="185" t="s">
        <v>83</v>
      </c>
      <c r="D124" s="185" t="s">
        <v>118</v>
      </c>
      <c r="E124" s="186" t="s">
        <v>222</v>
      </c>
      <c r="F124" s="187" t="s">
        <v>223</v>
      </c>
      <c r="G124" s="188" t="s">
        <v>224</v>
      </c>
      <c r="H124" s="189">
        <v>1</v>
      </c>
      <c r="I124" s="190"/>
      <c r="J124" s="191">
        <f>ROUND(I124*H124,2)</f>
        <v>0</v>
      </c>
      <c r="K124" s="187" t="s">
        <v>122</v>
      </c>
      <c r="L124" s="38"/>
      <c r="M124" s="192" t="s">
        <v>1</v>
      </c>
      <c r="N124" s="193" t="s">
        <v>40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225</v>
      </c>
      <c r="AT124" s="196" t="s">
        <v>118</v>
      </c>
      <c r="AU124" s="196" t="s">
        <v>85</v>
      </c>
      <c r="AY124" s="16" t="s">
        <v>116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83</v>
      </c>
      <c r="BK124" s="197">
        <f>ROUND(I124*H124,2)</f>
        <v>0</v>
      </c>
      <c r="BL124" s="16" t="s">
        <v>225</v>
      </c>
      <c r="BM124" s="196" t="s">
        <v>226</v>
      </c>
    </row>
    <row r="125" spans="1:65" s="2" customFormat="1" ht="11.25">
      <c r="A125" s="33"/>
      <c r="B125" s="34"/>
      <c r="C125" s="35"/>
      <c r="D125" s="198" t="s">
        <v>125</v>
      </c>
      <c r="E125" s="35"/>
      <c r="F125" s="199" t="s">
        <v>223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125</v>
      </c>
      <c r="AU125" s="16" t="s">
        <v>85</v>
      </c>
    </row>
    <row r="126" spans="1:65" s="2" customFormat="1" ht="19.5">
      <c r="A126" s="33"/>
      <c r="B126" s="34"/>
      <c r="C126" s="35"/>
      <c r="D126" s="198" t="s">
        <v>127</v>
      </c>
      <c r="E126" s="35"/>
      <c r="F126" s="203" t="s">
        <v>227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85</v>
      </c>
    </row>
    <row r="127" spans="1:65" s="13" customFormat="1" ht="11.25">
      <c r="B127" s="204"/>
      <c r="C127" s="205"/>
      <c r="D127" s="198" t="s">
        <v>129</v>
      </c>
      <c r="E127" s="206" t="s">
        <v>1</v>
      </c>
      <c r="F127" s="207" t="s">
        <v>83</v>
      </c>
      <c r="G127" s="205"/>
      <c r="H127" s="208">
        <v>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129</v>
      </c>
      <c r="AU127" s="214" t="s">
        <v>85</v>
      </c>
      <c r="AV127" s="13" t="s">
        <v>85</v>
      </c>
      <c r="AW127" s="13" t="s">
        <v>32</v>
      </c>
      <c r="AX127" s="13" t="s">
        <v>75</v>
      </c>
      <c r="AY127" s="214" t="s">
        <v>116</v>
      </c>
    </row>
    <row r="128" spans="1:65" s="14" customFormat="1" ht="11.25">
      <c r="B128" s="215"/>
      <c r="C128" s="216"/>
      <c r="D128" s="198" t="s">
        <v>129</v>
      </c>
      <c r="E128" s="217" t="s">
        <v>1</v>
      </c>
      <c r="F128" s="218" t="s">
        <v>131</v>
      </c>
      <c r="G128" s="216"/>
      <c r="H128" s="219">
        <v>1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129</v>
      </c>
      <c r="AU128" s="225" t="s">
        <v>85</v>
      </c>
      <c r="AV128" s="14" t="s">
        <v>123</v>
      </c>
      <c r="AW128" s="14" t="s">
        <v>32</v>
      </c>
      <c r="AX128" s="14" t="s">
        <v>83</v>
      </c>
      <c r="AY128" s="225" t="s">
        <v>116</v>
      </c>
    </row>
    <row r="129" spans="1:65" s="12" customFormat="1" ht="22.9" customHeight="1">
      <c r="B129" s="169"/>
      <c r="C129" s="170"/>
      <c r="D129" s="171" t="s">
        <v>74</v>
      </c>
      <c r="E129" s="183" t="s">
        <v>228</v>
      </c>
      <c r="F129" s="183" t="s">
        <v>229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SUM(P130:P134)</f>
        <v>0</v>
      </c>
      <c r="Q129" s="177"/>
      <c r="R129" s="178">
        <f>SUM(R130:R134)</f>
        <v>0</v>
      </c>
      <c r="S129" s="177"/>
      <c r="T129" s="179">
        <f>SUM(T130:T134)</f>
        <v>0</v>
      </c>
      <c r="AR129" s="180" t="s">
        <v>151</v>
      </c>
      <c r="AT129" s="181" t="s">
        <v>74</v>
      </c>
      <c r="AU129" s="181" t="s">
        <v>83</v>
      </c>
      <c r="AY129" s="180" t="s">
        <v>116</v>
      </c>
      <c r="BK129" s="182">
        <f>SUM(BK130:BK134)</f>
        <v>0</v>
      </c>
    </row>
    <row r="130" spans="1:65" s="2" customFormat="1" ht="16.5" customHeight="1">
      <c r="A130" s="33"/>
      <c r="B130" s="34"/>
      <c r="C130" s="185" t="s">
        <v>85</v>
      </c>
      <c r="D130" s="185" t="s">
        <v>118</v>
      </c>
      <c r="E130" s="186" t="s">
        <v>230</v>
      </c>
      <c r="F130" s="187" t="s">
        <v>231</v>
      </c>
      <c r="G130" s="188" t="s">
        <v>224</v>
      </c>
      <c r="H130" s="189">
        <v>3</v>
      </c>
      <c r="I130" s="190"/>
      <c r="J130" s="191">
        <f>ROUND(I130*H130,2)</f>
        <v>0</v>
      </c>
      <c r="K130" s="187" t="s">
        <v>122</v>
      </c>
      <c r="L130" s="38"/>
      <c r="M130" s="192" t="s">
        <v>1</v>
      </c>
      <c r="N130" s="193" t="s">
        <v>40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225</v>
      </c>
      <c r="AT130" s="196" t="s">
        <v>118</v>
      </c>
      <c r="AU130" s="196" t="s">
        <v>85</v>
      </c>
      <c r="AY130" s="16" t="s">
        <v>116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83</v>
      </c>
      <c r="BK130" s="197">
        <f>ROUND(I130*H130,2)</f>
        <v>0</v>
      </c>
      <c r="BL130" s="16" t="s">
        <v>225</v>
      </c>
      <c r="BM130" s="196" t="s">
        <v>232</v>
      </c>
    </row>
    <row r="131" spans="1:65" s="2" customFormat="1" ht="11.25">
      <c r="A131" s="33"/>
      <c r="B131" s="34"/>
      <c r="C131" s="35"/>
      <c r="D131" s="198" t="s">
        <v>125</v>
      </c>
      <c r="E131" s="35"/>
      <c r="F131" s="199" t="s">
        <v>231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125</v>
      </c>
      <c r="AU131" s="16" t="s">
        <v>85</v>
      </c>
    </row>
    <row r="132" spans="1:65" s="2" customFormat="1" ht="19.5">
      <c r="A132" s="33"/>
      <c r="B132" s="34"/>
      <c r="C132" s="35"/>
      <c r="D132" s="198" t="s">
        <v>127</v>
      </c>
      <c r="E132" s="35"/>
      <c r="F132" s="203" t="s">
        <v>233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85</v>
      </c>
    </row>
    <row r="133" spans="1:65" s="13" customFormat="1" ht="11.25">
      <c r="B133" s="204"/>
      <c r="C133" s="205"/>
      <c r="D133" s="198" t="s">
        <v>129</v>
      </c>
      <c r="E133" s="206" t="s">
        <v>1</v>
      </c>
      <c r="F133" s="207" t="s">
        <v>138</v>
      </c>
      <c r="G133" s="205"/>
      <c r="H133" s="208">
        <v>3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129</v>
      </c>
      <c r="AU133" s="214" t="s">
        <v>85</v>
      </c>
      <c r="AV133" s="13" t="s">
        <v>85</v>
      </c>
      <c r="AW133" s="13" t="s">
        <v>32</v>
      </c>
      <c r="AX133" s="13" t="s">
        <v>75</v>
      </c>
      <c r="AY133" s="214" t="s">
        <v>116</v>
      </c>
    </row>
    <row r="134" spans="1:65" s="14" customFormat="1" ht="11.25">
      <c r="B134" s="215"/>
      <c r="C134" s="216"/>
      <c r="D134" s="198" t="s">
        <v>129</v>
      </c>
      <c r="E134" s="217" t="s">
        <v>1</v>
      </c>
      <c r="F134" s="218" t="s">
        <v>131</v>
      </c>
      <c r="G134" s="216"/>
      <c r="H134" s="219">
        <v>3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129</v>
      </c>
      <c r="AU134" s="225" t="s">
        <v>85</v>
      </c>
      <c r="AV134" s="14" t="s">
        <v>123</v>
      </c>
      <c r="AW134" s="14" t="s">
        <v>32</v>
      </c>
      <c r="AX134" s="14" t="s">
        <v>83</v>
      </c>
      <c r="AY134" s="225" t="s">
        <v>116</v>
      </c>
    </row>
    <row r="135" spans="1:65" s="12" customFormat="1" ht="22.9" customHeight="1">
      <c r="B135" s="169"/>
      <c r="C135" s="170"/>
      <c r="D135" s="171" t="s">
        <v>74</v>
      </c>
      <c r="E135" s="183" t="s">
        <v>234</v>
      </c>
      <c r="F135" s="183" t="s">
        <v>235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SUM(P136:P144)</f>
        <v>0</v>
      </c>
      <c r="Q135" s="177"/>
      <c r="R135" s="178">
        <f>SUM(R136:R144)</f>
        <v>0</v>
      </c>
      <c r="S135" s="177"/>
      <c r="T135" s="179">
        <f>SUM(T136:T144)</f>
        <v>0</v>
      </c>
      <c r="AR135" s="180" t="s">
        <v>151</v>
      </c>
      <c r="AT135" s="181" t="s">
        <v>74</v>
      </c>
      <c r="AU135" s="181" t="s">
        <v>83</v>
      </c>
      <c r="AY135" s="180" t="s">
        <v>116</v>
      </c>
      <c r="BK135" s="182">
        <f>SUM(BK136:BK144)</f>
        <v>0</v>
      </c>
    </row>
    <row r="136" spans="1:65" s="2" customFormat="1" ht="16.5" customHeight="1">
      <c r="A136" s="33"/>
      <c r="B136" s="34"/>
      <c r="C136" s="185" t="s">
        <v>138</v>
      </c>
      <c r="D136" s="185" t="s">
        <v>118</v>
      </c>
      <c r="E136" s="186" t="s">
        <v>236</v>
      </c>
      <c r="F136" s="187" t="s">
        <v>235</v>
      </c>
      <c r="G136" s="188" t="s">
        <v>224</v>
      </c>
      <c r="H136" s="189">
        <v>1</v>
      </c>
      <c r="I136" s="190"/>
      <c r="J136" s="191">
        <f>ROUND(I136*H136,2)</f>
        <v>0</v>
      </c>
      <c r="K136" s="187" t="s">
        <v>122</v>
      </c>
      <c r="L136" s="38"/>
      <c r="M136" s="192" t="s">
        <v>1</v>
      </c>
      <c r="N136" s="193" t="s">
        <v>40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225</v>
      </c>
      <c r="AT136" s="196" t="s">
        <v>118</v>
      </c>
      <c r="AU136" s="196" t="s">
        <v>85</v>
      </c>
      <c r="AY136" s="16" t="s">
        <v>116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83</v>
      </c>
      <c r="BK136" s="197">
        <f>ROUND(I136*H136,2)</f>
        <v>0</v>
      </c>
      <c r="BL136" s="16" t="s">
        <v>225</v>
      </c>
      <c r="BM136" s="196" t="s">
        <v>237</v>
      </c>
    </row>
    <row r="137" spans="1:65" s="2" customFormat="1" ht="11.25">
      <c r="A137" s="33"/>
      <c r="B137" s="34"/>
      <c r="C137" s="35"/>
      <c r="D137" s="198" t="s">
        <v>125</v>
      </c>
      <c r="E137" s="35"/>
      <c r="F137" s="199" t="s">
        <v>235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125</v>
      </c>
      <c r="AU137" s="16" t="s">
        <v>85</v>
      </c>
    </row>
    <row r="138" spans="1:65" s="13" customFormat="1" ht="11.25">
      <c r="B138" s="204"/>
      <c r="C138" s="205"/>
      <c r="D138" s="198" t="s">
        <v>129</v>
      </c>
      <c r="E138" s="206" t="s">
        <v>1</v>
      </c>
      <c r="F138" s="207" t="s">
        <v>83</v>
      </c>
      <c r="G138" s="205"/>
      <c r="H138" s="208">
        <v>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129</v>
      </c>
      <c r="AU138" s="214" t="s">
        <v>85</v>
      </c>
      <c r="AV138" s="13" t="s">
        <v>85</v>
      </c>
      <c r="AW138" s="13" t="s">
        <v>32</v>
      </c>
      <c r="AX138" s="13" t="s">
        <v>75</v>
      </c>
      <c r="AY138" s="214" t="s">
        <v>116</v>
      </c>
    </row>
    <row r="139" spans="1:65" s="14" customFormat="1" ht="11.25">
      <c r="B139" s="215"/>
      <c r="C139" s="216"/>
      <c r="D139" s="198" t="s">
        <v>129</v>
      </c>
      <c r="E139" s="217" t="s">
        <v>1</v>
      </c>
      <c r="F139" s="218" t="s">
        <v>131</v>
      </c>
      <c r="G139" s="216"/>
      <c r="H139" s="219">
        <v>1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129</v>
      </c>
      <c r="AU139" s="225" t="s">
        <v>85</v>
      </c>
      <c r="AV139" s="14" t="s">
        <v>123</v>
      </c>
      <c r="AW139" s="14" t="s">
        <v>32</v>
      </c>
      <c r="AX139" s="14" t="s">
        <v>83</v>
      </c>
      <c r="AY139" s="225" t="s">
        <v>116</v>
      </c>
    </row>
    <row r="140" spans="1:65" s="2" customFormat="1" ht="16.5" customHeight="1">
      <c r="A140" s="33"/>
      <c r="B140" s="34"/>
      <c r="C140" s="185" t="s">
        <v>123</v>
      </c>
      <c r="D140" s="185" t="s">
        <v>118</v>
      </c>
      <c r="E140" s="186" t="s">
        <v>238</v>
      </c>
      <c r="F140" s="187" t="s">
        <v>239</v>
      </c>
      <c r="G140" s="188" t="s">
        <v>224</v>
      </c>
      <c r="H140" s="189">
        <v>1</v>
      </c>
      <c r="I140" s="190"/>
      <c r="J140" s="191">
        <f>ROUND(I140*H140,2)</f>
        <v>0</v>
      </c>
      <c r="K140" s="187" t="s">
        <v>122</v>
      </c>
      <c r="L140" s="38"/>
      <c r="M140" s="192" t="s">
        <v>1</v>
      </c>
      <c r="N140" s="193" t="s">
        <v>40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225</v>
      </c>
      <c r="AT140" s="196" t="s">
        <v>118</v>
      </c>
      <c r="AU140" s="196" t="s">
        <v>85</v>
      </c>
      <c r="AY140" s="16" t="s">
        <v>116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83</v>
      </c>
      <c r="BK140" s="197">
        <f>ROUND(I140*H140,2)</f>
        <v>0</v>
      </c>
      <c r="BL140" s="16" t="s">
        <v>225</v>
      </c>
      <c r="BM140" s="196" t="s">
        <v>240</v>
      </c>
    </row>
    <row r="141" spans="1:65" s="2" customFormat="1" ht="11.25">
      <c r="A141" s="33"/>
      <c r="B141" s="34"/>
      <c r="C141" s="35"/>
      <c r="D141" s="198" t="s">
        <v>125</v>
      </c>
      <c r="E141" s="35"/>
      <c r="F141" s="199" t="s">
        <v>239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125</v>
      </c>
      <c r="AU141" s="16" t="s">
        <v>85</v>
      </c>
    </row>
    <row r="142" spans="1:65" s="2" customFormat="1" ht="19.5">
      <c r="A142" s="33"/>
      <c r="B142" s="34"/>
      <c r="C142" s="35"/>
      <c r="D142" s="198" t="s">
        <v>127</v>
      </c>
      <c r="E142" s="35"/>
      <c r="F142" s="203" t="s">
        <v>241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85</v>
      </c>
    </row>
    <row r="143" spans="1:65" s="13" customFormat="1" ht="11.25">
      <c r="B143" s="204"/>
      <c r="C143" s="205"/>
      <c r="D143" s="198" t="s">
        <v>129</v>
      </c>
      <c r="E143" s="206" t="s">
        <v>1</v>
      </c>
      <c r="F143" s="207" t="s">
        <v>83</v>
      </c>
      <c r="G143" s="205"/>
      <c r="H143" s="208">
        <v>1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129</v>
      </c>
      <c r="AU143" s="214" t="s">
        <v>85</v>
      </c>
      <c r="AV143" s="13" t="s">
        <v>85</v>
      </c>
      <c r="AW143" s="13" t="s">
        <v>32</v>
      </c>
      <c r="AX143" s="13" t="s">
        <v>75</v>
      </c>
      <c r="AY143" s="214" t="s">
        <v>116</v>
      </c>
    </row>
    <row r="144" spans="1:65" s="14" customFormat="1" ht="11.25">
      <c r="B144" s="215"/>
      <c r="C144" s="216"/>
      <c r="D144" s="198" t="s">
        <v>129</v>
      </c>
      <c r="E144" s="217" t="s">
        <v>1</v>
      </c>
      <c r="F144" s="218" t="s">
        <v>131</v>
      </c>
      <c r="G144" s="216"/>
      <c r="H144" s="219">
        <v>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129</v>
      </c>
      <c r="AU144" s="225" t="s">
        <v>85</v>
      </c>
      <c r="AV144" s="14" t="s">
        <v>123</v>
      </c>
      <c r="AW144" s="14" t="s">
        <v>32</v>
      </c>
      <c r="AX144" s="14" t="s">
        <v>83</v>
      </c>
      <c r="AY144" s="225" t="s">
        <v>116</v>
      </c>
    </row>
    <row r="145" spans="1:65" s="12" customFormat="1" ht="22.9" customHeight="1">
      <c r="B145" s="169"/>
      <c r="C145" s="170"/>
      <c r="D145" s="171" t="s">
        <v>74</v>
      </c>
      <c r="E145" s="183" t="s">
        <v>242</v>
      </c>
      <c r="F145" s="183" t="s">
        <v>243</v>
      </c>
      <c r="G145" s="170"/>
      <c r="H145" s="170"/>
      <c r="I145" s="173"/>
      <c r="J145" s="184">
        <f>BK145</f>
        <v>0</v>
      </c>
      <c r="K145" s="170"/>
      <c r="L145" s="175"/>
      <c r="M145" s="176"/>
      <c r="N145" s="177"/>
      <c r="O145" s="177"/>
      <c r="P145" s="178">
        <f>SUM(P146:P154)</f>
        <v>0</v>
      </c>
      <c r="Q145" s="177"/>
      <c r="R145" s="178">
        <f>SUM(R146:R154)</f>
        <v>0</v>
      </c>
      <c r="S145" s="177"/>
      <c r="T145" s="179">
        <f>SUM(T146:T154)</f>
        <v>0</v>
      </c>
      <c r="AR145" s="180" t="s">
        <v>151</v>
      </c>
      <c r="AT145" s="181" t="s">
        <v>74</v>
      </c>
      <c r="AU145" s="181" t="s">
        <v>83</v>
      </c>
      <c r="AY145" s="180" t="s">
        <v>116</v>
      </c>
      <c r="BK145" s="182">
        <f>SUM(BK146:BK154)</f>
        <v>0</v>
      </c>
    </row>
    <row r="146" spans="1:65" s="2" customFormat="1" ht="16.5" customHeight="1">
      <c r="A146" s="33"/>
      <c r="B146" s="34"/>
      <c r="C146" s="185" t="s">
        <v>151</v>
      </c>
      <c r="D146" s="185" t="s">
        <v>118</v>
      </c>
      <c r="E146" s="186" t="s">
        <v>244</v>
      </c>
      <c r="F146" s="187" t="s">
        <v>245</v>
      </c>
      <c r="G146" s="188" t="s">
        <v>224</v>
      </c>
      <c r="H146" s="189">
        <v>1</v>
      </c>
      <c r="I146" s="190"/>
      <c r="J146" s="191">
        <f>ROUND(I146*H146,2)</f>
        <v>0</v>
      </c>
      <c r="K146" s="187" t="s">
        <v>122</v>
      </c>
      <c r="L146" s="38"/>
      <c r="M146" s="192" t="s">
        <v>1</v>
      </c>
      <c r="N146" s="193" t="s">
        <v>40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225</v>
      </c>
      <c r="AT146" s="196" t="s">
        <v>118</v>
      </c>
      <c r="AU146" s="196" t="s">
        <v>85</v>
      </c>
      <c r="AY146" s="16" t="s">
        <v>116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83</v>
      </c>
      <c r="BK146" s="197">
        <f>ROUND(I146*H146,2)</f>
        <v>0</v>
      </c>
      <c r="BL146" s="16" t="s">
        <v>225</v>
      </c>
      <c r="BM146" s="196" t="s">
        <v>246</v>
      </c>
    </row>
    <row r="147" spans="1:65" s="2" customFormat="1" ht="11.25">
      <c r="A147" s="33"/>
      <c r="B147" s="34"/>
      <c r="C147" s="35"/>
      <c r="D147" s="198" t="s">
        <v>125</v>
      </c>
      <c r="E147" s="35"/>
      <c r="F147" s="199" t="s">
        <v>245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125</v>
      </c>
      <c r="AU147" s="16" t="s">
        <v>85</v>
      </c>
    </row>
    <row r="148" spans="1:65" s="13" customFormat="1" ht="11.25">
      <c r="B148" s="204"/>
      <c r="C148" s="205"/>
      <c r="D148" s="198" t="s">
        <v>129</v>
      </c>
      <c r="E148" s="206" t="s">
        <v>1</v>
      </c>
      <c r="F148" s="207" t="s">
        <v>83</v>
      </c>
      <c r="G148" s="205"/>
      <c r="H148" s="208">
        <v>1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129</v>
      </c>
      <c r="AU148" s="214" t="s">
        <v>85</v>
      </c>
      <c r="AV148" s="13" t="s">
        <v>85</v>
      </c>
      <c r="AW148" s="13" t="s">
        <v>32</v>
      </c>
      <c r="AX148" s="13" t="s">
        <v>75</v>
      </c>
      <c r="AY148" s="214" t="s">
        <v>116</v>
      </c>
    </row>
    <row r="149" spans="1:65" s="14" customFormat="1" ht="11.25">
      <c r="B149" s="215"/>
      <c r="C149" s="216"/>
      <c r="D149" s="198" t="s">
        <v>129</v>
      </c>
      <c r="E149" s="217" t="s">
        <v>1</v>
      </c>
      <c r="F149" s="218" t="s">
        <v>131</v>
      </c>
      <c r="G149" s="216"/>
      <c r="H149" s="219">
        <v>1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129</v>
      </c>
      <c r="AU149" s="225" t="s">
        <v>85</v>
      </c>
      <c r="AV149" s="14" t="s">
        <v>123</v>
      </c>
      <c r="AW149" s="14" t="s">
        <v>32</v>
      </c>
      <c r="AX149" s="14" t="s">
        <v>83</v>
      </c>
      <c r="AY149" s="225" t="s">
        <v>116</v>
      </c>
    </row>
    <row r="150" spans="1:65" s="2" customFormat="1" ht="16.5" customHeight="1">
      <c r="A150" s="33"/>
      <c r="B150" s="34"/>
      <c r="C150" s="185" t="s">
        <v>158</v>
      </c>
      <c r="D150" s="185" t="s">
        <v>118</v>
      </c>
      <c r="E150" s="186" t="s">
        <v>247</v>
      </c>
      <c r="F150" s="187" t="s">
        <v>248</v>
      </c>
      <c r="G150" s="188" t="s">
        <v>224</v>
      </c>
      <c r="H150" s="189">
        <v>1</v>
      </c>
      <c r="I150" s="190"/>
      <c r="J150" s="191">
        <f>ROUND(I150*H150,2)</f>
        <v>0</v>
      </c>
      <c r="K150" s="187" t="s">
        <v>122</v>
      </c>
      <c r="L150" s="38"/>
      <c r="M150" s="192" t="s">
        <v>1</v>
      </c>
      <c r="N150" s="193" t="s">
        <v>40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225</v>
      </c>
      <c r="AT150" s="196" t="s">
        <v>118</v>
      </c>
      <c r="AU150" s="196" t="s">
        <v>85</v>
      </c>
      <c r="AY150" s="16" t="s">
        <v>116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83</v>
      </c>
      <c r="BK150" s="197">
        <f>ROUND(I150*H150,2)</f>
        <v>0</v>
      </c>
      <c r="BL150" s="16" t="s">
        <v>225</v>
      </c>
      <c r="BM150" s="196" t="s">
        <v>249</v>
      </c>
    </row>
    <row r="151" spans="1:65" s="2" customFormat="1" ht="11.25">
      <c r="A151" s="33"/>
      <c r="B151" s="34"/>
      <c r="C151" s="35"/>
      <c r="D151" s="198" t="s">
        <v>125</v>
      </c>
      <c r="E151" s="35"/>
      <c r="F151" s="199" t="s">
        <v>248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125</v>
      </c>
      <c r="AU151" s="16" t="s">
        <v>85</v>
      </c>
    </row>
    <row r="152" spans="1:65" s="2" customFormat="1" ht="19.5">
      <c r="A152" s="33"/>
      <c r="B152" s="34"/>
      <c r="C152" s="35"/>
      <c r="D152" s="198" t="s">
        <v>127</v>
      </c>
      <c r="E152" s="35"/>
      <c r="F152" s="203" t="s">
        <v>250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85</v>
      </c>
    </row>
    <row r="153" spans="1:65" s="13" customFormat="1" ht="11.25">
      <c r="B153" s="204"/>
      <c r="C153" s="205"/>
      <c r="D153" s="198" t="s">
        <v>129</v>
      </c>
      <c r="E153" s="206" t="s">
        <v>1</v>
      </c>
      <c r="F153" s="207" t="s">
        <v>83</v>
      </c>
      <c r="G153" s="205"/>
      <c r="H153" s="208">
        <v>1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129</v>
      </c>
      <c r="AU153" s="214" t="s">
        <v>85</v>
      </c>
      <c r="AV153" s="13" t="s">
        <v>85</v>
      </c>
      <c r="AW153" s="13" t="s">
        <v>32</v>
      </c>
      <c r="AX153" s="13" t="s">
        <v>75</v>
      </c>
      <c r="AY153" s="214" t="s">
        <v>116</v>
      </c>
    </row>
    <row r="154" spans="1:65" s="14" customFormat="1" ht="11.25">
      <c r="B154" s="215"/>
      <c r="C154" s="216"/>
      <c r="D154" s="198" t="s">
        <v>129</v>
      </c>
      <c r="E154" s="217" t="s">
        <v>1</v>
      </c>
      <c r="F154" s="218" t="s">
        <v>131</v>
      </c>
      <c r="G154" s="216"/>
      <c r="H154" s="219">
        <v>1</v>
      </c>
      <c r="I154" s="220"/>
      <c r="J154" s="216"/>
      <c r="K154" s="216"/>
      <c r="L154" s="221"/>
      <c r="M154" s="240"/>
      <c r="N154" s="241"/>
      <c r="O154" s="241"/>
      <c r="P154" s="241"/>
      <c r="Q154" s="241"/>
      <c r="R154" s="241"/>
      <c r="S154" s="241"/>
      <c r="T154" s="242"/>
      <c r="AT154" s="225" t="s">
        <v>129</v>
      </c>
      <c r="AU154" s="225" t="s">
        <v>85</v>
      </c>
      <c r="AV154" s="14" t="s">
        <v>123</v>
      </c>
      <c r="AW154" s="14" t="s">
        <v>32</v>
      </c>
      <c r="AX154" s="14" t="s">
        <v>83</v>
      </c>
      <c r="AY154" s="225" t="s">
        <v>116</v>
      </c>
    </row>
    <row r="155" spans="1:65" s="2" customFormat="1" ht="6.95" customHeight="1">
      <c r="A155" s="33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38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sheetProtection algorithmName="SHA-512" hashValue="EQXNL2Kp4nG0QSG83bBaqiXsJaRqvWSXF4PJ5zYL5LGGNPbQAY5FxbeT2fiskNIaxrE0DTnzgVFCcb1p342+Gg==" saltValue="N+G7k5q+E6BmC3C0vOGgil44ekFZcg+jLZrzPOADKuW+628KprhLzgjSbWK+SI7b+TNErbWwgVPbc0ALFsDW/g==" spinCount="100000" sheet="1" objects="1" scenarios="1" formatColumns="0" formatRows="0" autoFilter="0"/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Odtěžení nánosů</vt:lpstr>
      <vt:lpstr>VON - Vedlejší a ostatní ...</vt:lpstr>
      <vt:lpstr>'Rekapitulace stavby'!Názvy_tisku</vt:lpstr>
      <vt:lpstr>'SO 01 - Odtěžení nánosů'!Názvy_tisku</vt:lpstr>
      <vt:lpstr>'VON - Vedlejší a ostatní ...'!Názvy_tisku</vt:lpstr>
      <vt:lpstr>'Rekapitulace stavby'!Oblast_tisku</vt:lpstr>
      <vt:lpstr>'SO 01 - Odtěžení nánosů'!Oblast_tisku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Samkova</dc:creator>
  <cp:lastModifiedBy>Samkova</cp:lastModifiedBy>
  <cp:lastPrinted>2022-11-09T10:06:00Z</cp:lastPrinted>
  <dcterms:created xsi:type="dcterms:W3CDTF">2022-11-09T10:02:08Z</dcterms:created>
  <dcterms:modified xsi:type="dcterms:W3CDTF">2022-11-09T10:14:37Z</dcterms:modified>
</cp:coreProperties>
</file>